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awag\userdata\schaefan\My Documents\"/>
    </mc:Choice>
  </mc:AlternateContent>
  <xr:revisionPtr revIDLastSave="0" documentId="13_ncr:1_{A3A2A3B6-3038-4BBE-8D4D-3D5E284F544A}" xr6:coauthVersionLast="47" xr6:coauthVersionMax="47" xr10:uidLastSave="{00000000-0000-0000-0000-000000000000}"/>
  <bookViews>
    <workbookView xWindow="-120" yWindow="-120" windowWidth="25440" windowHeight="15390" firstSheet="1" activeTab="1" xr2:uid="{00000000-000D-0000-FFFF-FFFF00000000}"/>
  </bookViews>
  <sheets>
    <sheet name="Habitat 2021 OZ-EQS (2)" sheetId="7" state="hidden" r:id="rId1"/>
    <sheet name="Habitat 2021 corrected" sheetId="2" r:id="rId2"/>
    <sheet name="Habitat 2021 OZ-EQS" sheetId="6" r:id="rId3"/>
    <sheet name="Detected Compounds limits" sheetId="1" r:id="rId4"/>
    <sheet name="Classes" sheetId="3" r:id="rId5"/>
    <sheet name="Links" sheetId="5" r:id="rId6"/>
    <sheet name="Formulas"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4" i="6" l="1"/>
  <c r="AT180" i="6" l="1"/>
  <c r="AT156" i="6"/>
  <c r="AT122" i="6"/>
  <c r="AT66" i="6"/>
  <c r="AT29" i="6"/>
  <c r="AS200" i="6"/>
  <c r="AR200" i="6"/>
  <c r="AQ200" i="6"/>
  <c r="AP200" i="6"/>
  <c r="AO200" i="6"/>
  <c r="AN200" i="6"/>
  <c r="AM200" i="6"/>
  <c r="AL200" i="6"/>
  <c r="AK200" i="6"/>
  <c r="AT197" i="6"/>
  <c r="AT196" i="6"/>
  <c r="AT195" i="6"/>
  <c r="AT194" i="6"/>
  <c r="AT193" i="6"/>
  <c r="AT192" i="6"/>
  <c r="AT191" i="6"/>
  <c r="AT190" i="6"/>
  <c r="AT189" i="6"/>
  <c r="AT188" i="6"/>
  <c r="AT187" i="6"/>
  <c r="AT186" i="6"/>
  <c r="AT185" i="6"/>
  <c r="AT184" i="6"/>
  <c r="AT183" i="6"/>
  <c r="AT182" i="6"/>
  <c r="AT181" i="6"/>
  <c r="AS168" i="6"/>
  <c r="AR168" i="6"/>
  <c r="AQ168" i="6"/>
  <c r="AP168" i="6"/>
  <c r="AO168" i="6"/>
  <c r="AN168" i="6"/>
  <c r="AM168" i="6"/>
  <c r="AL168" i="6"/>
  <c r="AK168" i="6"/>
  <c r="AT165" i="6"/>
  <c r="AT164" i="6"/>
  <c r="AT163" i="6"/>
  <c r="AT162" i="6"/>
  <c r="AT161" i="6"/>
  <c r="AT160" i="6"/>
  <c r="AT159" i="6"/>
  <c r="AT158" i="6"/>
  <c r="AT157" i="6"/>
  <c r="AS144" i="6"/>
  <c r="AR144" i="6"/>
  <c r="AQ144" i="6"/>
  <c r="AP144" i="6"/>
  <c r="AO144" i="6"/>
  <c r="AN144" i="6"/>
  <c r="AM144" i="6"/>
  <c r="AL144" i="6"/>
  <c r="AK144" i="6"/>
  <c r="AT141" i="6"/>
  <c r="AT140" i="6"/>
  <c r="AT139" i="6"/>
  <c r="AT138" i="6"/>
  <c r="AT137" i="6"/>
  <c r="AT136" i="6"/>
  <c r="AT135" i="6"/>
  <c r="AT134" i="6"/>
  <c r="AT133" i="6"/>
  <c r="AT132" i="6"/>
  <c r="AT131" i="6"/>
  <c r="AT130" i="6"/>
  <c r="AT129" i="6"/>
  <c r="AT128" i="6"/>
  <c r="AT127" i="6"/>
  <c r="AT126" i="6"/>
  <c r="AT125" i="6"/>
  <c r="AT124" i="6"/>
  <c r="AT123" i="6"/>
  <c r="AS110" i="6"/>
  <c r="AR110" i="6"/>
  <c r="AQ110" i="6"/>
  <c r="AP110" i="6"/>
  <c r="AO110" i="6"/>
  <c r="AN110" i="6"/>
  <c r="AM110" i="6"/>
  <c r="AL110" i="6"/>
  <c r="AK110" i="6"/>
  <c r="AT107" i="6"/>
  <c r="AT106" i="6"/>
  <c r="AT105" i="6"/>
  <c r="AT104" i="6"/>
  <c r="AT103" i="6"/>
  <c r="AT102" i="6"/>
  <c r="AT101" i="6"/>
  <c r="AT100" i="6"/>
  <c r="AT99" i="6"/>
  <c r="AT98" i="6"/>
  <c r="AT97" i="6"/>
  <c r="AT96" i="6"/>
  <c r="AT95" i="6"/>
  <c r="AT94" i="6"/>
  <c r="AT93" i="6"/>
  <c r="AT92" i="6"/>
  <c r="AT91" i="6"/>
  <c r="AT90" i="6"/>
  <c r="AT89" i="6"/>
  <c r="AT88" i="6"/>
  <c r="AT87" i="6"/>
  <c r="AT86" i="6"/>
  <c r="AT85" i="6"/>
  <c r="AT84" i="6"/>
  <c r="AT83" i="6"/>
  <c r="AT82" i="6"/>
  <c r="AT81" i="6"/>
  <c r="AT80" i="6"/>
  <c r="AT79" i="6"/>
  <c r="AT78" i="6"/>
  <c r="AT77" i="6"/>
  <c r="AT76" i="6"/>
  <c r="AT75" i="6"/>
  <c r="AT74" i="6"/>
  <c r="AT73" i="6"/>
  <c r="AT72" i="6"/>
  <c r="AT71" i="6"/>
  <c r="AT70" i="6"/>
  <c r="AT69" i="6"/>
  <c r="AT68" i="6"/>
  <c r="AT67" i="6"/>
  <c r="AS54" i="6"/>
  <c r="AR54" i="6"/>
  <c r="AQ54" i="6"/>
  <c r="AP54" i="6"/>
  <c r="AO54" i="6"/>
  <c r="AN54" i="6"/>
  <c r="AM54" i="6"/>
  <c r="AL54" i="6"/>
  <c r="AK54" i="6"/>
  <c r="AT51" i="6"/>
  <c r="AT50" i="6"/>
  <c r="AT49" i="6"/>
  <c r="AT48" i="6"/>
  <c r="AT47" i="6"/>
  <c r="AT46" i="6"/>
  <c r="AT45" i="6"/>
  <c r="AT44" i="6"/>
  <c r="AT43" i="6"/>
  <c r="AT42" i="6"/>
  <c r="AT41" i="6"/>
  <c r="AT40" i="6"/>
  <c r="AT39" i="6"/>
  <c r="AT38" i="6"/>
  <c r="AT37" i="6"/>
  <c r="AT36" i="6"/>
  <c r="AT35" i="6"/>
  <c r="AT34" i="6"/>
  <c r="AT33" i="6"/>
  <c r="AT32" i="6"/>
  <c r="AT31" i="6"/>
  <c r="AT30" i="6"/>
  <c r="AS17" i="6"/>
  <c r="AR17" i="6"/>
  <c r="AQ17" i="6"/>
  <c r="AP17" i="6"/>
  <c r="AO17" i="6"/>
  <c r="AN17" i="6"/>
  <c r="AM17" i="6"/>
  <c r="AL17" i="6"/>
  <c r="AK17" i="6"/>
  <c r="AT14" i="6"/>
  <c r="AT13" i="6"/>
  <c r="AT12" i="6"/>
  <c r="AT11" i="6"/>
  <c r="AT10" i="6"/>
  <c r="AT9" i="6"/>
  <c r="AT8" i="6"/>
  <c r="AT7" i="6"/>
  <c r="AT6" i="6"/>
  <c r="AT5" i="6"/>
  <c r="AI180" i="6"/>
  <c r="AI156" i="6"/>
  <c r="AI122" i="6"/>
  <c r="AI66" i="6"/>
  <c r="AI29" i="6"/>
  <c r="AI5" i="6"/>
  <c r="AI4" i="6"/>
  <c r="CK207" i="7"/>
  <c r="CJ207" i="7"/>
  <c r="CI207" i="7"/>
  <c r="CH207" i="7"/>
  <c r="CG207" i="7"/>
  <c r="CF207" i="7"/>
  <c r="CE207" i="7"/>
  <c r="CD207" i="7"/>
  <c r="CC207" i="7"/>
  <c r="AH200" i="7"/>
  <c r="AG200" i="7"/>
  <c r="AF200" i="7"/>
  <c r="AE200" i="7"/>
  <c r="AD200" i="7"/>
  <c r="AC200" i="7"/>
  <c r="AB200" i="7"/>
  <c r="AA200" i="7"/>
  <c r="Z200" i="7"/>
  <c r="Y200" i="7"/>
  <c r="AM197" i="7"/>
  <c r="AL197" i="7"/>
  <c r="AJ197" i="7"/>
  <c r="V197" i="7"/>
  <c r="AM196" i="7"/>
  <c r="AL196" i="7"/>
  <c r="AJ196" i="7"/>
  <c r="V196" i="7"/>
  <c r="AM195" i="7"/>
  <c r="AL195" i="7"/>
  <c r="AJ195" i="7"/>
  <c r="V195" i="7"/>
  <c r="AM194" i="7"/>
  <c r="AL194" i="7"/>
  <c r="AJ194" i="7"/>
  <c r="V194" i="7"/>
  <c r="AM193" i="7"/>
  <c r="AL193" i="7"/>
  <c r="AJ193" i="7"/>
  <c r="V193" i="7"/>
  <c r="AM192" i="7"/>
  <c r="AL192" i="7"/>
  <c r="AJ192" i="7"/>
  <c r="V192" i="7"/>
  <c r="AM191" i="7"/>
  <c r="AL191" i="7"/>
  <c r="AJ191" i="7"/>
  <c r="V191" i="7"/>
  <c r="AM190" i="7"/>
  <c r="AL190" i="7"/>
  <c r="AJ190" i="7"/>
  <c r="V190" i="7"/>
  <c r="AM189" i="7"/>
  <c r="AL189" i="7"/>
  <c r="AJ189" i="7"/>
  <c r="V189" i="7"/>
  <c r="AM188" i="7"/>
  <c r="AL188" i="7"/>
  <c r="AJ188" i="7"/>
  <c r="V188" i="7"/>
  <c r="AM187" i="7"/>
  <c r="AL187" i="7"/>
  <c r="AJ187" i="7"/>
  <c r="V187" i="7"/>
  <c r="AM186" i="7"/>
  <c r="AL186" i="7"/>
  <c r="AJ186" i="7"/>
  <c r="V186" i="7"/>
  <c r="AM185" i="7"/>
  <c r="AL185" i="7"/>
  <c r="AJ185" i="7"/>
  <c r="V185" i="7"/>
  <c r="AM184" i="7"/>
  <c r="AL184" i="7"/>
  <c r="AJ184" i="7"/>
  <c r="V184" i="7"/>
  <c r="AM183" i="7"/>
  <c r="AL183" i="7"/>
  <c r="AJ183" i="7"/>
  <c r="V183" i="7"/>
  <c r="AM182" i="7"/>
  <c r="AL182" i="7"/>
  <c r="AJ182" i="7"/>
  <c r="V182" i="7"/>
  <c r="AM181" i="7"/>
  <c r="AL181" i="7"/>
  <c r="AJ181" i="7"/>
  <c r="V181" i="7"/>
  <c r="CK175" i="7"/>
  <c r="CJ175" i="7"/>
  <c r="CI175" i="7"/>
  <c r="CH175" i="7"/>
  <c r="CG175" i="7"/>
  <c r="CF175" i="7"/>
  <c r="CE175" i="7"/>
  <c r="CD175" i="7"/>
  <c r="CC175" i="7"/>
  <c r="AH168" i="7"/>
  <c r="AG168" i="7"/>
  <c r="AF168" i="7"/>
  <c r="AE168" i="7"/>
  <c r="AD168" i="7"/>
  <c r="AC168" i="7"/>
  <c r="AB168" i="7"/>
  <c r="AA168" i="7"/>
  <c r="Z168" i="7"/>
  <c r="Y168" i="7"/>
  <c r="AM165" i="7"/>
  <c r="AL165" i="7"/>
  <c r="AJ165" i="7"/>
  <c r="V165" i="7"/>
  <c r="AM164" i="7"/>
  <c r="AL164" i="7"/>
  <c r="AJ164" i="7"/>
  <c r="V164" i="7"/>
  <c r="AM163" i="7"/>
  <c r="AL163" i="7"/>
  <c r="AJ163" i="7"/>
  <c r="V163" i="7"/>
  <c r="AM162" i="7"/>
  <c r="AL162" i="7"/>
  <c r="AJ162" i="7"/>
  <c r="V162" i="7"/>
  <c r="AM161" i="7"/>
  <c r="AL161" i="7"/>
  <c r="AJ161" i="7"/>
  <c r="V161" i="7"/>
  <c r="AM160" i="7"/>
  <c r="AL160" i="7"/>
  <c r="AJ160" i="7"/>
  <c r="V160" i="7"/>
  <c r="AM159" i="7"/>
  <c r="AL159" i="7"/>
  <c r="AJ159" i="7"/>
  <c r="V159" i="7"/>
  <c r="AM158" i="7"/>
  <c r="AL158" i="7"/>
  <c r="AJ158" i="7"/>
  <c r="V158" i="7"/>
  <c r="AM157" i="7"/>
  <c r="AL157" i="7"/>
  <c r="AJ157" i="7"/>
  <c r="V157" i="7"/>
  <c r="CK151" i="7"/>
  <c r="CJ151" i="7"/>
  <c r="CI151" i="7"/>
  <c r="CH151" i="7"/>
  <c r="CG151" i="7"/>
  <c r="CF151" i="7"/>
  <c r="CE151" i="7"/>
  <c r="CD151" i="7"/>
  <c r="CC151" i="7"/>
  <c r="AH144" i="7"/>
  <c r="AG144" i="7"/>
  <c r="AF144" i="7"/>
  <c r="AE144" i="7"/>
  <c r="AD144" i="7"/>
  <c r="AC144" i="7"/>
  <c r="AB144" i="7"/>
  <c r="AA144" i="7"/>
  <c r="Z144" i="7"/>
  <c r="Y144" i="7"/>
  <c r="AM141" i="7"/>
  <c r="AL141" i="7"/>
  <c r="AJ141" i="7"/>
  <c r="V141" i="7"/>
  <c r="AM140" i="7"/>
  <c r="AL140" i="7"/>
  <c r="AJ140" i="7"/>
  <c r="V140" i="7"/>
  <c r="AM139" i="7"/>
  <c r="AL139" i="7"/>
  <c r="AJ139" i="7"/>
  <c r="V139" i="7"/>
  <c r="AM138" i="7"/>
  <c r="AL138" i="7"/>
  <c r="AJ138" i="7"/>
  <c r="V138" i="7"/>
  <c r="AM137" i="7"/>
  <c r="AL137" i="7"/>
  <c r="AJ137" i="7"/>
  <c r="V137" i="7"/>
  <c r="AM136" i="7"/>
  <c r="AL136" i="7"/>
  <c r="AJ136" i="7"/>
  <c r="V136" i="7"/>
  <c r="AM135" i="7"/>
  <c r="AL135" i="7"/>
  <c r="AJ135" i="7"/>
  <c r="V135" i="7"/>
  <c r="AM134" i="7"/>
  <c r="AL134" i="7"/>
  <c r="AJ134" i="7"/>
  <c r="V134" i="7"/>
  <c r="AM133" i="7"/>
  <c r="AL133" i="7"/>
  <c r="AJ133" i="7"/>
  <c r="V133" i="7"/>
  <c r="AM132" i="7"/>
  <c r="AL132" i="7"/>
  <c r="AJ132" i="7"/>
  <c r="V132" i="7"/>
  <c r="AM131" i="7"/>
  <c r="AL131" i="7"/>
  <c r="AJ131" i="7"/>
  <c r="V131" i="7"/>
  <c r="AM130" i="7"/>
  <c r="AL130" i="7"/>
  <c r="AJ130" i="7"/>
  <c r="V130" i="7"/>
  <c r="AM129" i="7"/>
  <c r="AL129" i="7"/>
  <c r="AJ129" i="7"/>
  <c r="V129" i="7"/>
  <c r="AM128" i="7"/>
  <c r="AL128" i="7"/>
  <c r="AJ128" i="7"/>
  <c r="V128" i="7"/>
  <c r="AM127" i="7"/>
  <c r="AL127" i="7"/>
  <c r="AJ127" i="7"/>
  <c r="V127" i="7"/>
  <c r="AM126" i="7"/>
  <c r="AL126" i="7"/>
  <c r="AJ126" i="7"/>
  <c r="V126" i="7"/>
  <c r="AM125" i="7"/>
  <c r="AL125" i="7"/>
  <c r="AJ125" i="7"/>
  <c r="V125" i="7"/>
  <c r="AM124" i="7"/>
  <c r="AL124" i="7"/>
  <c r="AJ124" i="7"/>
  <c r="V124" i="7"/>
  <c r="AM123" i="7"/>
  <c r="AL123" i="7"/>
  <c r="AJ123" i="7"/>
  <c r="V123" i="7"/>
  <c r="CK117" i="7"/>
  <c r="CJ117" i="7"/>
  <c r="CI117" i="7"/>
  <c r="CH117" i="7"/>
  <c r="CG117" i="7"/>
  <c r="CF117" i="7"/>
  <c r="CE117" i="7"/>
  <c r="CD117" i="7"/>
  <c r="CC117" i="7"/>
  <c r="AH110" i="7"/>
  <c r="AG110" i="7"/>
  <c r="AF110" i="7"/>
  <c r="AE110" i="7"/>
  <c r="AD110" i="7"/>
  <c r="AC110" i="7"/>
  <c r="AB110" i="7"/>
  <c r="AA110" i="7"/>
  <c r="Z110" i="7"/>
  <c r="Y110" i="7"/>
  <c r="AM107" i="7"/>
  <c r="AL107" i="7"/>
  <c r="AJ107" i="7"/>
  <c r="V107" i="7"/>
  <c r="AM106" i="7"/>
  <c r="AL106" i="7"/>
  <c r="AJ106" i="7"/>
  <c r="V106" i="7"/>
  <c r="AM105" i="7"/>
  <c r="AL105" i="7"/>
  <c r="AJ105" i="7"/>
  <c r="V105" i="7"/>
  <c r="AM104" i="7"/>
  <c r="AL104" i="7"/>
  <c r="AJ104" i="7"/>
  <c r="V104" i="7"/>
  <c r="AM103" i="7"/>
  <c r="AL103" i="7"/>
  <c r="AJ103" i="7"/>
  <c r="V103" i="7"/>
  <c r="AM102" i="7"/>
  <c r="AL102" i="7"/>
  <c r="AJ102" i="7"/>
  <c r="V102" i="7"/>
  <c r="AM101" i="7"/>
  <c r="AL101" i="7"/>
  <c r="AJ101" i="7"/>
  <c r="V101" i="7"/>
  <c r="AM100" i="7"/>
  <c r="AL100" i="7"/>
  <c r="AJ100" i="7"/>
  <c r="V100" i="7"/>
  <c r="AM99" i="7"/>
  <c r="AL99" i="7"/>
  <c r="AJ99" i="7"/>
  <c r="V99" i="7"/>
  <c r="AM98" i="7"/>
  <c r="AL98" i="7"/>
  <c r="AJ98" i="7"/>
  <c r="V98" i="7"/>
  <c r="AM97" i="7"/>
  <c r="AL97" i="7"/>
  <c r="AJ97" i="7"/>
  <c r="V97" i="7"/>
  <c r="AM96" i="7"/>
  <c r="AL96" i="7"/>
  <c r="AJ96" i="7"/>
  <c r="V96" i="7"/>
  <c r="AM95" i="7"/>
  <c r="AL95" i="7"/>
  <c r="AJ95" i="7"/>
  <c r="V95" i="7"/>
  <c r="AM94" i="7"/>
  <c r="AL94" i="7"/>
  <c r="AJ94" i="7"/>
  <c r="V94" i="7"/>
  <c r="AM93" i="7"/>
  <c r="AL93" i="7"/>
  <c r="AJ93" i="7"/>
  <c r="V93" i="7"/>
  <c r="AM92" i="7"/>
  <c r="AL92" i="7"/>
  <c r="AJ92" i="7"/>
  <c r="V92" i="7"/>
  <c r="AM91" i="7"/>
  <c r="AL91" i="7"/>
  <c r="AJ91" i="7"/>
  <c r="V91" i="7"/>
  <c r="AM90" i="7"/>
  <c r="AL90" i="7"/>
  <c r="AJ90" i="7"/>
  <c r="V90" i="7"/>
  <c r="AM89" i="7"/>
  <c r="AL89" i="7"/>
  <c r="AJ89" i="7"/>
  <c r="V89" i="7"/>
  <c r="AM88" i="7"/>
  <c r="AL88" i="7"/>
  <c r="AJ88" i="7"/>
  <c r="V88" i="7"/>
  <c r="AM87" i="7"/>
  <c r="AL87" i="7"/>
  <c r="AJ87" i="7"/>
  <c r="V87" i="7"/>
  <c r="AM86" i="7"/>
  <c r="AL86" i="7"/>
  <c r="AJ86" i="7"/>
  <c r="V86" i="7"/>
  <c r="AM85" i="7"/>
  <c r="AL85" i="7"/>
  <c r="AJ85" i="7"/>
  <c r="V85" i="7"/>
  <c r="AM84" i="7"/>
  <c r="AL84" i="7"/>
  <c r="AJ84" i="7"/>
  <c r="V84" i="7"/>
  <c r="AM83" i="7"/>
  <c r="AL83" i="7"/>
  <c r="AJ83" i="7"/>
  <c r="V83" i="7"/>
  <c r="AM82" i="7"/>
  <c r="AL82" i="7"/>
  <c r="AJ82" i="7"/>
  <c r="V82" i="7"/>
  <c r="AM81" i="7"/>
  <c r="AL81" i="7"/>
  <c r="AJ81" i="7"/>
  <c r="V81" i="7"/>
  <c r="AM80" i="7"/>
  <c r="AL80" i="7"/>
  <c r="AJ80" i="7"/>
  <c r="V80" i="7"/>
  <c r="AM79" i="7"/>
  <c r="AL79" i="7"/>
  <c r="AJ79" i="7"/>
  <c r="V79" i="7"/>
  <c r="AM78" i="7"/>
  <c r="AL78" i="7"/>
  <c r="AJ78" i="7"/>
  <c r="V78" i="7"/>
  <c r="AM77" i="7"/>
  <c r="AL77" i="7"/>
  <c r="AJ77" i="7"/>
  <c r="V77" i="7"/>
  <c r="AM76" i="7"/>
  <c r="AL76" i="7"/>
  <c r="AJ76" i="7"/>
  <c r="V76" i="7"/>
  <c r="AM75" i="7"/>
  <c r="AL75" i="7"/>
  <c r="AJ75" i="7"/>
  <c r="V75" i="7"/>
  <c r="AM74" i="7"/>
  <c r="AL74" i="7"/>
  <c r="AJ74" i="7"/>
  <c r="V74" i="7"/>
  <c r="AM73" i="7"/>
  <c r="AL73" i="7"/>
  <c r="AJ73" i="7"/>
  <c r="V73" i="7"/>
  <c r="AM72" i="7"/>
  <c r="AL72" i="7"/>
  <c r="AJ72" i="7"/>
  <c r="V72" i="7"/>
  <c r="AM71" i="7"/>
  <c r="AL71" i="7"/>
  <c r="AJ71" i="7"/>
  <c r="V71" i="7"/>
  <c r="AM70" i="7"/>
  <c r="AL70" i="7"/>
  <c r="AJ70" i="7"/>
  <c r="V70" i="7"/>
  <c r="AM69" i="7"/>
  <c r="AL69" i="7"/>
  <c r="AJ69" i="7"/>
  <c r="V69" i="7"/>
  <c r="AM68" i="7"/>
  <c r="AL68" i="7"/>
  <c r="AJ68" i="7"/>
  <c r="V68" i="7"/>
  <c r="AM67" i="7"/>
  <c r="AL67" i="7"/>
  <c r="AJ67" i="7"/>
  <c r="V67" i="7"/>
  <c r="CK61" i="7"/>
  <c r="CJ61" i="7"/>
  <c r="CI61" i="7"/>
  <c r="CH61" i="7"/>
  <c r="CG61" i="7"/>
  <c r="CF61" i="7"/>
  <c r="CE61" i="7"/>
  <c r="CD61" i="7"/>
  <c r="CC61" i="7"/>
  <c r="AH54" i="7"/>
  <c r="AG54" i="7"/>
  <c r="AF54" i="7"/>
  <c r="AE54" i="7"/>
  <c r="AD54" i="7"/>
  <c r="AC54" i="7"/>
  <c r="AB54" i="7"/>
  <c r="AA54" i="7"/>
  <c r="Z54" i="7"/>
  <c r="Y54" i="7"/>
  <c r="AM51" i="7"/>
  <c r="AL51" i="7"/>
  <c r="AJ51" i="7"/>
  <c r="V51" i="7"/>
  <c r="AM50" i="7"/>
  <c r="AL50" i="7"/>
  <c r="AJ50" i="7"/>
  <c r="V50" i="7"/>
  <c r="AM49" i="7"/>
  <c r="AL49" i="7"/>
  <c r="AJ49" i="7"/>
  <c r="V49" i="7"/>
  <c r="AM48" i="7"/>
  <c r="AL48" i="7"/>
  <c r="AJ48" i="7"/>
  <c r="V48" i="7"/>
  <c r="AM47" i="7"/>
  <c r="AL47" i="7"/>
  <c r="AJ47" i="7"/>
  <c r="V47" i="7"/>
  <c r="AM46" i="7"/>
  <c r="AL46" i="7"/>
  <c r="AJ46" i="7"/>
  <c r="V46" i="7"/>
  <c r="AM45" i="7"/>
  <c r="AL45" i="7"/>
  <c r="AJ45" i="7"/>
  <c r="V45" i="7"/>
  <c r="AM44" i="7"/>
  <c r="AL44" i="7"/>
  <c r="AJ44" i="7"/>
  <c r="V44" i="7"/>
  <c r="AM43" i="7"/>
  <c r="AL43" i="7"/>
  <c r="AJ43" i="7"/>
  <c r="V43" i="7"/>
  <c r="AM42" i="7"/>
  <c r="AL42" i="7"/>
  <c r="AJ42" i="7"/>
  <c r="V42" i="7"/>
  <c r="AM41" i="7"/>
  <c r="AL41" i="7"/>
  <c r="AJ41" i="7"/>
  <c r="V41" i="7"/>
  <c r="AM40" i="7"/>
  <c r="AL40" i="7"/>
  <c r="AJ40" i="7"/>
  <c r="V40" i="7"/>
  <c r="AM39" i="7"/>
  <c r="AL39" i="7"/>
  <c r="AJ39" i="7"/>
  <c r="V39" i="7"/>
  <c r="AM38" i="7"/>
  <c r="AL38" i="7"/>
  <c r="AJ38" i="7"/>
  <c r="V38" i="7"/>
  <c r="AM37" i="7"/>
  <c r="AL37" i="7"/>
  <c r="AJ37" i="7"/>
  <c r="V37" i="7"/>
  <c r="AM36" i="7"/>
  <c r="AL36" i="7"/>
  <c r="AJ36" i="7"/>
  <c r="V36" i="7"/>
  <c r="AM35" i="7"/>
  <c r="AL35" i="7"/>
  <c r="AK35" i="7"/>
  <c r="AJ35" i="7"/>
  <c r="V35" i="7"/>
  <c r="AM34" i="7"/>
  <c r="AL34" i="7"/>
  <c r="AJ34" i="7"/>
  <c r="V34" i="7"/>
  <c r="AM33" i="7"/>
  <c r="AL33" i="7"/>
  <c r="AJ33" i="7"/>
  <c r="V33" i="7"/>
  <c r="AM32" i="7"/>
  <c r="AL32" i="7"/>
  <c r="AJ32" i="7"/>
  <c r="V32" i="7"/>
  <c r="AM31" i="7"/>
  <c r="AL31" i="7"/>
  <c r="AJ31" i="7"/>
  <c r="V31" i="7"/>
  <c r="AM30" i="7"/>
  <c r="AL30" i="7"/>
  <c r="AJ30" i="7"/>
  <c r="V30" i="7"/>
  <c r="CK24" i="7"/>
  <c r="CJ24" i="7"/>
  <c r="CI24" i="7"/>
  <c r="CH24" i="7"/>
  <c r="CG24" i="7"/>
  <c r="CF24" i="7"/>
  <c r="CE24" i="7"/>
  <c r="CD24" i="7"/>
  <c r="CC24" i="7"/>
  <c r="AK19" i="7"/>
  <c r="AH17" i="7"/>
  <c r="AG17" i="7"/>
  <c r="AF17" i="7"/>
  <c r="AE17" i="7"/>
  <c r="AD17" i="7"/>
  <c r="AC17" i="7"/>
  <c r="AB17" i="7"/>
  <c r="AA17" i="7"/>
  <c r="Z17" i="7"/>
  <c r="Y17" i="7"/>
  <c r="AM14" i="7"/>
  <c r="AL14" i="7"/>
  <c r="AJ14" i="7"/>
  <c r="V14" i="7"/>
  <c r="AM13" i="7"/>
  <c r="AL13" i="7"/>
  <c r="AJ13" i="7"/>
  <c r="V13" i="7"/>
  <c r="AM12" i="7"/>
  <c r="AL12" i="7"/>
  <c r="AJ12" i="7"/>
  <c r="AM11" i="7"/>
  <c r="AL11" i="7"/>
  <c r="AK11" i="7"/>
  <c r="AJ11" i="7"/>
  <c r="V11" i="7"/>
  <c r="AM10" i="7"/>
  <c r="AL10" i="7"/>
  <c r="AJ10" i="7"/>
  <c r="V10" i="7"/>
  <c r="AM9" i="7"/>
  <c r="AL9" i="7"/>
  <c r="AJ9" i="7"/>
  <c r="V9" i="7"/>
  <c r="AM8" i="7"/>
  <c r="AL8" i="7"/>
  <c r="AK8" i="7"/>
  <c r="AJ8" i="7"/>
  <c r="V8" i="7"/>
  <c r="AM7" i="7"/>
  <c r="AL7" i="7"/>
  <c r="AJ7" i="7"/>
  <c r="V7" i="7"/>
  <c r="AM6" i="7"/>
  <c r="AL6" i="7"/>
  <c r="AJ6" i="7"/>
  <c r="V6" i="7"/>
  <c r="AM5" i="7"/>
  <c r="AL5" i="7"/>
  <c r="AJ5" i="7"/>
  <c r="V5" i="7"/>
  <c r="AK2" i="7"/>
  <c r="AK193" i="7" s="1"/>
  <c r="AR4" i="2"/>
  <c r="AR29" i="2"/>
  <c r="AR66" i="2"/>
  <c r="AR122" i="2"/>
  <c r="AR156" i="2"/>
  <c r="AH200" i="6"/>
  <c r="AG200" i="6"/>
  <c r="AF200" i="6"/>
  <c r="AE200" i="6"/>
  <c r="AD200" i="6"/>
  <c r="AC200" i="6"/>
  <c r="AB200" i="6"/>
  <c r="AA200" i="6"/>
  <c r="Z200" i="6"/>
  <c r="Y200" i="6"/>
  <c r="AV197" i="6"/>
  <c r="V197" i="6"/>
  <c r="AV196" i="6"/>
  <c r="V196" i="6"/>
  <c r="AV195" i="6"/>
  <c r="V195" i="6"/>
  <c r="AV194" i="6"/>
  <c r="V194" i="6"/>
  <c r="AV193" i="6"/>
  <c r="V193" i="6"/>
  <c r="AV192" i="6"/>
  <c r="V192" i="6"/>
  <c r="AV191" i="6"/>
  <c r="V191" i="6"/>
  <c r="AV190" i="6"/>
  <c r="V190" i="6"/>
  <c r="AV189" i="6"/>
  <c r="V189" i="6"/>
  <c r="AV188" i="6"/>
  <c r="V188" i="6"/>
  <c r="AV187" i="6"/>
  <c r="V187" i="6"/>
  <c r="AV186" i="6"/>
  <c r="V186" i="6"/>
  <c r="AV185" i="6"/>
  <c r="V185" i="6"/>
  <c r="AV184" i="6"/>
  <c r="V184" i="6"/>
  <c r="AV183" i="6"/>
  <c r="V183" i="6"/>
  <c r="AV182" i="6"/>
  <c r="V182" i="6"/>
  <c r="AV181" i="6"/>
  <c r="V181" i="6"/>
  <c r="AH168" i="6"/>
  <c r="AG168" i="6"/>
  <c r="AF168" i="6"/>
  <c r="AE168" i="6"/>
  <c r="AD168" i="6"/>
  <c r="AC168" i="6"/>
  <c r="AB168" i="6"/>
  <c r="AA168" i="6"/>
  <c r="Z168" i="6"/>
  <c r="Y168" i="6"/>
  <c r="AV165" i="6"/>
  <c r="V165" i="6"/>
  <c r="AV164" i="6"/>
  <c r="V164" i="6"/>
  <c r="AV163" i="6"/>
  <c r="V163" i="6"/>
  <c r="AV162" i="6"/>
  <c r="V162" i="6"/>
  <c r="AV161" i="6"/>
  <c r="V161" i="6"/>
  <c r="AV160" i="6"/>
  <c r="V160" i="6"/>
  <c r="AV159" i="6"/>
  <c r="V159" i="6"/>
  <c r="AV158" i="6"/>
  <c r="V158" i="6"/>
  <c r="AV157" i="6"/>
  <c r="V157" i="6"/>
  <c r="AH144" i="6"/>
  <c r="AG144" i="6"/>
  <c r="AF144" i="6"/>
  <c r="AE144" i="6"/>
  <c r="AD144" i="6"/>
  <c r="AC144" i="6"/>
  <c r="AB144" i="6"/>
  <c r="AA144" i="6"/>
  <c r="Z144" i="6"/>
  <c r="Y144" i="6"/>
  <c r="AV141" i="6"/>
  <c r="V141" i="6"/>
  <c r="AV140" i="6"/>
  <c r="V140" i="6"/>
  <c r="AV139" i="6"/>
  <c r="V139" i="6"/>
  <c r="AV138" i="6"/>
  <c r="V138" i="6"/>
  <c r="AV137" i="6"/>
  <c r="V137" i="6"/>
  <c r="AV136" i="6"/>
  <c r="V136" i="6"/>
  <c r="AV135" i="6"/>
  <c r="V135" i="6"/>
  <c r="AV134" i="6"/>
  <c r="V134" i="6"/>
  <c r="AV133" i="6"/>
  <c r="V133" i="6"/>
  <c r="AV132" i="6"/>
  <c r="V132" i="6"/>
  <c r="AV131" i="6"/>
  <c r="V131" i="6"/>
  <c r="AV130" i="6"/>
  <c r="V130" i="6"/>
  <c r="AV129" i="6"/>
  <c r="V129" i="6"/>
  <c r="AV128" i="6"/>
  <c r="V128" i="6"/>
  <c r="AV127" i="6"/>
  <c r="V127" i="6"/>
  <c r="AV126" i="6"/>
  <c r="V126" i="6"/>
  <c r="AV125" i="6"/>
  <c r="V125" i="6"/>
  <c r="AV124" i="6"/>
  <c r="V124" i="6"/>
  <c r="AV123" i="6"/>
  <c r="V123" i="6"/>
  <c r="AH110" i="6"/>
  <c r="AG110" i="6"/>
  <c r="AF110" i="6"/>
  <c r="AE110" i="6"/>
  <c r="AD110" i="6"/>
  <c r="AC110" i="6"/>
  <c r="AB110" i="6"/>
  <c r="AA110" i="6"/>
  <c r="Z110" i="6"/>
  <c r="Y110" i="6"/>
  <c r="AV107" i="6"/>
  <c r="V107" i="6"/>
  <c r="AV106" i="6"/>
  <c r="V106" i="6"/>
  <c r="AV105" i="6"/>
  <c r="V105" i="6"/>
  <c r="AV104" i="6"/>
  <c r="V104" i="6"/>
  <c r="AV103" i="6"/>
  <c r="V103" i="6"/>
  <c r="AV102" i="6"/>
  <c r="V102" i="6"/>
  <c r="AV101" i="6"/>
  <c r="V101" i="6"/>
  <c r="AV100" i="6"/>
  <c r="V100" i="6"/>
  <c r="AV99" i="6"/>
  <c r="V99" i="6"/>
  <c r="AV98" i="6"/>
  <c r="V98" i="6"/>
  <c r="AV97" i="6"/>
  <c r="V97" i="6"/>
  <c r="AV96" i="6"/>
  <c r="V96" i="6"/>
  <c r="AV95" i="6"/>
  <c r="V95" i="6"/>
  <c r="AV94" i="6"/>
  <c r="V94" i="6"/>
  <c r="AV93" i="6"/>
  <c r="V93" i="6"/>
  <c r="AV92" i="6"/>
  <c r="V92" i="6"/>
  <c r="AV91" i="6"/>
  <c r="V91" i="6"/>
  <c r="AV90" i="6"/>
  <c r="V90" i="6"/>
  <c r="AV89" i="6"/>
  <c r="V89" i="6"/>
  <c r="AV88" i="6"/>
  <c r="V88" i="6"/>
  <c r="AV87" i="6"/>
  <c r="V87" i="6"/>
  <c r="AV86" i="6"/>
  <c r="V86" i="6"/>
  <c r="AV85" i="6"/>
  <c r="V85" i="6"/>
  <c r="AV84" i="6"/>
  <c r="V84" i="6"/>
  <c r="AV83" i="6"/>
  <c r="V83" i="6"/>
  <c r="AV82" i="6"/>
  <c r="V82" i="6"/>
  <c r="AV81" i="6"/>
  <c r="V81" i="6"/>
  <c r="AV80" i="6"/>
  <c r="V80" i="6"/>
  <c r="AV79" i="6"/>
  <c r="V79" i="6"/>
  <c r="AV78" i="6"/>
  <c r="V78" i="6"/>
  <c r="AV77" i="6"/>
  <c r="V77" i="6"/>
  <c r="AV76" i="6"/>
  <c r="V76" i="6"/>
  <c r="AV75" i="6"/>
  <c r="V75" i="6"/>
  <c r="AV74" i="6"/>
  <c r="V74" i="6"/>
  <c r="AV73" i="6"/>
  <c r="V73" i="6"/>
  <c r="AV72" i="6"/>
  <c r="V72" i="6"/>
  <c r="AV71" i="6"/>
  <c r="V71" i="6"/>
  <c r="AV70" i="6"/>
  <c r="V70" i="6"/>
  <c r="AV69" i="6"/>
  <c r="V69" i="6"/>
  <c r="AV68" i="6"/>
  <c r="V68" i="6"/>
  <c r="AV67" i="6"/>
  <c r="V67" i="6"/>
  <c r="AH54" i="6"/>
  <c r="AG54" i="6"/>
  <c r="AF54" i="6"/>
  <c r="AE54" i="6"/>
  <c r="AD54" i="6"/>
  <c r="AC54" i="6"/>
  <c r="AB54" i="6"/>
  <c r="AA54" i="6"/>
  <c r="Z54" i="6"/>
  <c r="Y54" i="6"/>
  <c r="AV51" i="6"/>
  <c r="V51" i="6"/>
  <c r="AV50" i="6"/>
  <c r="V50" i="6"/>
  <c r="AV49" i="6"/>
  <c r="V49" i="6"/>
  <c r="AV48" i="6"/>
  <c r="V48" i="6"/>
  <c r="AV47" i="6"/>
  <c r="V47" i="6"/>
  <c r="AV46" i="6"/>
  <c r="V46" i="6"/>
  <c r="AV45" i="6"/>
  <c r="V45" i="6"/>
  <c r="AV44" i="6"/>
  <c r="V44" i="6"/>
  <c r="AV43" i="6"/>
  <c r="V43" i="6"/>
  <c r="AV42" i="6"/>
  <c r="V42" i="6"/>
  <c r="AV41" i="6"/>
  <c r="V41" i="6"/>
  <c r="AV40" i="6"/>
  <c r="V40" i="6"/>
  <c r="AV39" i="6"/>
  <c r="V39" i="6"/>
  <c r="AV38" i="6"/>
  <c r="V38" i="6"/>
  <c r="AV37" i="6"/>
  <c r="V37" i="6"/>
  <c r="AV36" i="6"/>
  <c r="V36" i="6"/>
  <c r="AV35" i="6"/>
  <c r="V35" i="6"/>
  <c r="AV34" i="6"/>
  <c r="V34" i="6"/>
  <c r="AV33" i="6"/>
  <c r="V33" i="6"/>
  <c r="AV32" i="6"/>
  <c r="V32" i="6"/>
  <c r="AV31" i="6"/>
  <c r="V31" i="6"/>
  <c r="AV30" i="6"/>
  <c r="V30" i="6"/>
  <c r="AH17" i="6"/>
  <c r="AG17" i="6"/>
  <c r="AF17" i="6"/>
  <c r="AE17" i="6"/>
  <c r="AD17" i="6"/>
  <c r="AC17" i="6"/>
  <c r="AB17" i="6"/>
  <c r="AA17" i="6"/>
  <c r="Z17" i="6"/>
  <c r="Y17" i="6"/>
  <c r="AV14" i="6"/>
  <c r="V14" i="6"/>
  <c r="AV13" i="6"/>
  <c r="V13" i="6"/>
  <c r="AV12" i="6"/>
  <c r="AV11" i="6"/>
  <c r="V11" i="6"/>
  <c r="AV10" i="6"/>
  <c r="V10" i="6"/>
  <c r="AV9" i="6"/>
  <c r="V9" i="6"/>
  <c r="AV8" i="6"/>
  <c r="V8" i="6"/>
  <c r="AV7" i="6"/>
  <c r="V7" i="6"/>
  <c r="AV6" i="6"/>
  <c r="V6" i="6"/>
  <c r="AV5" i="6"/>
  <c r="V5" i="6"/>
  <c r="AI193" i="6"/>
  <c r="AK43" i="7" l="1"/>
  <c r="AK91" i="7"/>
  <c r="AK139" i="7"/>
  <c r="AK195" i="7"/>
  <c r="AK13" i="7"/>
  <c r="AK83" i="7"/>
  <c r="AK131" i="7"/>
  <c r="AK187" i="7"/>
  <c r="AK75" i="7"/>
  <c r="AK107" i="7"/>
  <c r="AK123" i="7"/>
  <c r="AE115" i="7"/>
  <c r="AK163" i="7"/>
  <c r="AK51" i="7"/>
  <c r="AK67" i="7"/>
  <c r="AK99" i="7"/>
  <c r="AG59" i="7"/>
  <c r="AE59" i="7"/>
  <c r="Z59" i="7"/>
  <c r="AF22" i="7"/>
  <c r="AG115" i="7"/>
  <c r="AC149" i="7"/>
  <c r="AE149" i="7"/>
  <c r="AC173" i="7"/>
  <c r="AC205" i="7"/>
  <c r="AO59" i="6"/>
  <c r="AL115" i="6"/>
  <c r="AM205" i="6"/>
  <c r="AS59" i="6"/>
  <c r="AS149" i="6"/>
  <c r="AL173" i="6"/>
  <c r="AK115" i="6"/>
  <c r="AR22" i="6"/>
  <c r="AR147" i="6"/>
  <c r="AL149" i="6"/>
  <c r="AS115" i="6"/>
  <c r="AL205" i="6"/>
  <c r="AM173" i="6"/>
  <c r="AQ59" i="6"/>
  <c r="AR115" i="6"/>
  <c r="AR149" i="6"/>
  <c r="AS205" i="6"/>
  <c r="AS173" i="6"/>
  <c r="AL169" i="6"/>
  <c r="AP59" i="6"/>
  <c r="AQ115" i="6"/>
  <c r="AQ149" i="6"/>
  <c r="AR205" i="6"/>
  <c r="AR173" i="6"/>
  <c r="AQ55" i="6"/>
  <c r="AR145" i="6"/>
  <c r="AP115" i="6"/>
  <c r="AP149" i="6"/>
  <c r="AQ205" i="6"/>
  <c r="AQ173" i="6"/>
  <c r="AK55" i="6"/>
  <c r="AN59" i="6"/>
  <c r="AO115" i="6"/>
  <c r="AO149" i="6"/>
  <c r="AP205" i="6"/>
  <c r="AP173" i="6"/>
  <c r="AR146" i="6"/>
  <c r="AL201" i="6"/>
  <c r="AQ22" i="6"/>
  <c r="AM59" i="6"/>
  <c r="AN115" i="6"/>
  <c r="AN149" i="6"/>
  <c r="AO205" i="6"/>
  <c r="AO173" i="6"/>
  <c r="AK59" i="6"/>
  <c r="AL59" i="6"/>
  <c r="AM115" i="6"/>
  <c r="AM149" i="6"/>
  <c r="AN205" i="6"/>
  <c r="AN173" i="6"/>
  <c r="AR59" i="6"/>
  <c r="AN114" i="6"/>
  <c r="AR172" i="6"/>
  <c r="AR148" i="6"/>
  <c r="AQ58" i="6"/>
  <c r="AP111" i="6"/>
  <c r="AQ57" i="6"/>
  <c r="AR204" i="6"/>
  <c r="AQ56" i="6"/>
  <c r="AR203" i="6"/>
  <c r="AR202" i="6"/>
  <c r="AS55" i="6"/>
  <c r="AL145" i="6"/>
  <c r="AR201" i="6"/>
  <c r="AR58" i="6"/>
  <c r="AR57" i="6"/>
  <c r="AR56" i="6"/>
  <c r="AR55" i="6"/>
  <c r="AK112" i="6"/>
  <c r="AO114" i="6"/>
  <c r="AO113" i="6"/>
  <c r="AO112" i="6"/>
  <c r="AO111" i="6"/>
  <c r="AS148" i="6"/>
  <c r="AS147" i="6"/>
  <c r="AS146" i="6"/>
  <c r="AS145" i="6"/>
  <c r="AK169" i="6"/>
  <c r="AS204" i="6"/>
  <c r="AS203" i="6"/>
  <c r="AS202" i="6"/>
  <c r="AS201" i="6"/>
  <c r="AS172" i="6"/>
  <c r="AS171" i="6"/>
  <c r="AS170" i="6"/>
  <c r="AS169" i="6"/>
  <c r="AK113" i="6"/>
  <c r="AR169" i="6"/>
  <c r="AP58" i="6"/>
  <c r="AP57" i="6"/>
  <c r="AP56" i="6"/>
  <c r="AP55" i="6"/>
  <c r="AK114" i="6"/>
  <c r="AM114" i="6"/>
  <c r="AM113" i="6"/>
  <c r="AM112" i="6"/>
  <c r="AM111" i="6"/>
  <c r="AQ148" i="6"/>
  <c r="AQ147" i="6"/>
  <c r="AQ146" i="6"/>
  <c r="AQ145" i="6"/>
  <c r="AK171" i="6"/>
  <c r="AQ204" i="6"/>
  <c r="AQ203" i="6"/>
  <c r="AQ202" i="6"/>
  <c r="AQ201" i="6"/>
  <c r="AQ172" i="6"/>
  <c r="AQ171" i="6"/>
  <c r="AQ170" i="6"/>
  <c r="AQ169" i="6"/>
  <c r="AN112" i="6"/>
  <c r="AK170" i="6"/>
  <c r="AR170" i="6"/>
  <c r="AK56" i="6"/>
  <c r="AO58" i="6"/>
  <c r="AO57" i="6"/>
  <c r="AO56" i="6"/>
  <c r="AO55" i="6"/>
  <c r="AL114" i="6"/>
  <c r="AL113" i="6"/>
  <c r="AL112" i="6"/>
  <c r="AL111" i="6"/>
  <c r="AP148" i="6"/>
  <c r="AP147" i="6"/>
  <c r="AP146" i="6"/>
  <c r="AP145" i="6"/>
  <c r="AK172" i="6"/>
  <c r="AP204" i="6"/>
  <c r="AP203" i="6"/>
  <c r="AP202" i="6"/>
  <c r="AP201" i="6"/>
  <c r="AP172" i="6"/>
  <c r="AP171" i="6"/>
  <c r="AP170" i="6"/>
  <c r="AP169" i="6"/>
  <c r="AN113" i="6"/>
  <c r="AR171" i="6"/>
  <c r="AK57" i="6"/>
  <c r="AN58" i="6"/>
  <c r="AN57" i="6"/>
  <c r="AN56" i="6"/>
  <c r="AN55" i="6"/>
  <c r="AS114" i="6"/>
  <c r="AS113" i="6"/>
  <c r="AS112" i="6"/>
  <c r="AS111" i="6"/>
  <c r="AK145" i="6"/>
  <c r="AO148" i="6"/>
  <c r="AO147" i="6"/>
  <c r="AO146" i="6"/>
  <c r="AO145" i="6"/>
  <c r="AK201" i="6"/>
  <c r="AO204" i="6"/>
  <c r="AO203" i="6"/>
  <c r="AO202" i="6"/>
  <c r="AO201" i="6"/>
  <c r="AO172" i="6"/>
  <c r="AO171" i="6"/>
  <c r="AO170" i="6"/>
  <c r="AO169" i="6"/>
  <c r="AN111" i="6"/>
  <c r="AM58" i="6"/>
  <c r="AM57" i="6"/>
  <c r="AM56" i="6"/>
  <c r="AM55" i="6"/>
  <c r="AR114" i="6"/>
  <c r="AR113" i="6"/>
  <c r="AR112" i="6"/>
  <c r="AR111" i="6"/>
  <c r="AK146" i="6"/>
  <c r="AN148" i="6"/>
  <c r="AN147" i="6"/>
  <c r="AN146" i="6"/>
  <c r="AN145" i="6"/>
  <c r="AK202" i="6"/>
  <c r="AN204" i="6"/>
  <c r="AN203" i="6"/>
  <c r="AN202" i="6"/>
  <c r="AN201" i="6"/>
  <c r="AN172" i="6"/>
  <c r="AN171" i="6"/>
  <c r="AN170" i="6"/>
  <c r="AN169" i="6"/>
  <c r="AK58" i="6"/>
  <c r="AL58" i="6"/>
  <c r="AL57" i="6"/>
  <c r="AL56" i="6"/>
  <c r="AL55" i="6"/>
  <c r="AQ114" i="6"/>
  <c r="AQ113" i="6"/>
  <c r="AQ112" i="6"/>
  <c r="AQ111" i="6"/>
  <c r="AK147" i="6"/>
  <c r="AM148" i="6"/>
  <c r="AM147" i="6"/>
  <c r="AM146" i="6"/>
  <c r="AM145" i="6"/>
  <c r="AK203" i="6"/>
  <c r="AM204" i="6"/>
  <c r="AM203" i="6"/>
  <c r="AM202" i="6"/>
  <c r="AM201" i="6"/>
  <c r="AM172" i="6"/>
  <c r="AM171" i="6"/>
  <c r="AM170" i="6"/>
  <c r="AM169" i="6"/>
  <c r="AS58" i="6"/>
  <c r="AS57" i="6"/>
  <c r="AS56" i="6"/>
  <c r="AK111" i="6"/>
  <c r="AP114" i="6"/>
  <c r="AP113" i="6"/>
  <c r="AP112" i="6"/>
  <c r="AK148" i="6"/>
  <c r="AL148" i="6"/>
  <c r="AL147" i="6"/>
  <c r="AL146" i="6"/>
  <c r="AK204" i="6"/>
  <c r="AL204" i="6"/>
  <c r="AL203" i="6"/>
  <c r="AL202" i="6"/>
  <c r="AL172" i="6"/>
  <c r="AL171" i="6"/>
  <c r="AL170" i="6"/>
  <c r="AP22" i="6"/>
  <c r="AO22" i="6"/>
  <c r="AN22" i="6"/>
  <c r="AM22" i="6"/>
  <c r="AK22" i="6"/>
  <c r="AL22" i="6"/>
  <c r="AS22" i="6"/>
  <c r="AL18" i="6"/>
  <c r="AR21" i="6"/>
  <c r="AR20" i="6"/>
  <c r="AR19" i="6"/>
  <c r="AR18" i="6"/>
  <c r="AS21" i="6"/>
  <c r="AS20" i="6"/>
  <c r="AS19" i="6"/>
  <c r="AS18" i="6"/>
  <c r="AQ21" i="6"/>
  <c r="AQ19" i="6"/>
  <c r="AP21" i="6"/>
  <c r="AP20" i="6"/>
  <c r="AP19" i="6"/>
  <c r="AP18" i="6"/>
  <c r="AQ20" i="6"/>
  <c r="AQ18" i="6"/>
  <c r="AK18" i="6"/>
  <c r="AO21" i="6"/>
  <c r="AO20" i="6"/>
  <c r="AO19" i="6"/>
  <c r="AO18" i="6"/>
  <c r="AK19" i="6"/>
  <c r="AN21" i="6"/>
  <c r="AN20" i="6"/>
  <c r="AN19" i="6"/>
  <c r="AN18" i="6"/>
  <c r="AK20" i="6"/>
  <c r="AM21" i="6"/>
  <c r="AM20" i="6"/>
  <c r="AM19" i="6"/>
  <c r="AM18" i="6"/>
  <c r="AK21" i="6"/>
  <c r="AL21" i="6"/>
  <c r="AL20" i="6"/>
  <c r="AL19" i="6"/>
  <c r="AK173" i="6"/>
  <c r="AK205" i="6"/>
  <c r="AK149" i="6"/>
  <c r="AI157" i="6"/>
  <c r="AI11" i="6"/>
  <c r="AI13" i="6"/>
  <c r="AG173" i="6"/>
  <c r="AI8" i="6"/>
  <c r="AI30" i="6"/>
  <c r="AB22" i="6"/>
  <c r="AI32" i="6"/>
  <c r="AI70" i="6"/>
  <c r="AK9" i="7"/>
  <c r="AK14" i="7"/>
  <c r="AK4" i="7"/>
  <c r="AK6" i="7"/>
  <c r="AG22" i="7"/>
  <c r="AK30" i="7"/>
  <c r="AK38" i="7"/>
  <c r="AK46" i="7"/>
  <c r="AF59" i="7"/>
  <c r="AK70" i="7"/>
  <c r="AK78" i="7"/>
  <c r="AK86" i="7"/>
  <c r="AK94" i="7"/>
  <c r="AK102" i="7"/>
  <c r="AF115" i="7"/>
  <c r="AK126" i="7"/>
  <c r="AK134" i="7"/>
  <c r="AD149" i="7"/>
  <c r="AK156" i="7"/>
  <c r="AK158" i="7"/>
  <c r="AD173" i="7"/>
  <c r="AK180" i="7"/>
  <c r="AK182" i="7"/>
  <c r="AK190" i="7"/>
  <c r="AD205" i="7"/>
  <c r="AK40" i="7"/>
  <c r="AH59" i="7"/>
  <c r="AK72" i="7"/>
  <c r="AK80" i="7"/>
  <c r="AK88" i="7"/>
  <c r="AK96" i="7"/>
  <c r="AK104" i="7"/>
  <c r="Z115" i="7"/>
  <c r="AH115" i="7"/>
  <c r="AK128" i="7"/>
  <c r="AK136" i="7"/>
  <c r="AF149" i="7"/>
  <c r="AK160" i="7"/>
  <c r="AF173" i="7"/>
  <c r="AK184" i="7"/>
  <c r="AK192" i="7"/>
  <c r="AF205" i="7"/>
  <c r="AH22" i="7"/>
  <c r="AK5" i="7"/>
  <c r="AB22" i="7"/>
  <c r="AK37" i="7"/>
  <c r="AK45" i="7"/>
  <c r="AA59" i="7"/>
  <c r="AK69" i="7"/>
  <c r="AK77" i="7"/>
  <c r="AK85" i="7"/>
  <c r="AK93" i="7"/>
  <c r="AK101" i="7"/>
  <c r="AA115" i="7"/>
  <c r="AK125" i="7"/>
  <c r="AK133" i="7"/>
  <c r="AG145" i="7" s="1"/>
  <c r="AK141" i="7"/>
  <c r="AG149" i="7"/>
  <c r="AK157" i="7"/>
  <c r="AK165" i="7"/>
  <c r="AG173" i="7"/>
  <c r="AK181" i="7"/>
  <c r="AK189" i="7"/>
  <c r="AK197" i="7"/>
  <c r="AG205" i="7"/>
  <c r="AE173" i="7"/>
  <c r="AE205" i="7"/>
  <c r="AK32" i="7"/>
  <c r="AK48" i="7"/>
  <c r="AK10" i="7"/>
  <c r="AC22" i="7"/>
  <c r="AK34" i="7"/>
  <c r="AK42" i="7"/>
  <c r="AK50" i="7"/>
  <c r="AB59" i="7"/>
  <c r="AK74" i="7"/>
  <c r="AK82" i="7"/>
  <c r="AK90" i="7"/>
  <c r="AK98" i="7"/>
  <c r="AK106" i="7"/>
  <c r="AB115" i="7"/>
  <c r="AK130" i="7"/>
  <c r="AK138" i="7"/>
  <c r="Z149" i="7"/>
  <c r="AH149" i="7"/>
  <c r="AK162" i="7"/>
  <c r="Z173" i="7"/>
  <c r="AH173" i="7"/>
  <c r="AK186" i="7"/>
  <c r="AK194" i="7"/>
  <c r="Z205" i="7"/>
  <c r="AH205" i="7"/>
  <c r="AK7" i="7"/>
  <c r="AK12" i="7"/>
  <c r="AD22" i="7"/>
  <c r="AK29" i="7"/>
  <c r="AK31" i="7"/>
  <c r="AK39" i="7"/>
  <c r="AK47" i="7"/>
  <c r="AC59" i="7"/>
  <c r="AK71" i="7"/>
  <c r="AK79" i="7"/>
  <c r="AK87" i="7"/>
  <c r="AK95" i="7"/>
  <c r="AK103" i="7"/>
  <c r="AC115" i="7"/>
  <c r="AK127" i="7"/>
  <c r="AK135" i="7"/>
  <c r="AA149" i="7"/>
  <c r="AK159" i="7"/>
  <c r="AA173" i="7"/>
  <c r="AK183" i="7"/>
  <c r="AK191" i="7"/>
  <c r="AA205" i="7"/>
  <c r="Z22" i="7"/>
  <c r="AA22" i="7"/>
  <c r="AE22" i="7"/>
  <c r="AK36" i="7"/>
  <c r="AK44" i="7"/>
  <c r="AD59" i="7"/>
  <c r="AK66" i="7"/>
  <c r="AK68" i="7"/>
  <c r="AK76" i="7"/>
  <c r="AK84" i="7"/>
  <c r="AK92" i="7"/>
  <c r="AK100" i="7"/>
  <c r="AD115" i="7"/>
  <c r="AK122" i="7"/>
  <c r="AK124" i="7"/>
  <c r="AK132" i="7"/>
  <c r="AK140" i="7"/>
  <c r="AB149" i="7"/>
  <c r="AK164" i="7"/>
  <c r="AB173" i="7"/>
  <c r="AK188" i="7"/>
  <c r="AK196" i="7"/>
  <c r="AB205" i="7"/>
  <c r="AK33" i="7"/>
  <c r="AK41" i="7"/>
  <c r="AK49" i="7"/>
  <c r="AK73" i="7"/>
  <c r="AK81" i="7"/>
  <c r="AK89" i="7"/>
  <c r="AK97" i="7"/>
  <c r="AK105" i="7"/>
  <c r="AK129" i="7"/>
  <c r="AK137" i="7"/>
  <c r="AK161" i="7"/>
  <c r="AK185" i="7"/>
  <c r="AA22" i="6"/>
  <c r="AI40" i="6"/>
  <c r="AI80" i="6"/>
  <c r="AI93" i="6"/>
  <c r="AI102" i="6"/>
  <c r="AI133" i="6"/>
  <c r="AF173" i="6"/>
  <c r="AI181" i="6"/>
  <c r="AG205" i="6"/>
  <c r="AI190" i="6"/>
  <c r="AI6" i="6"/>
  <c r="AI104" i="6"/>
  <c r="AF149" i="6"/>
  <c r="AI158" i="6"/>
  <c r="AF22" i="6"/>
  <c r="AE59" i="6"/>
  <c r="AI37" i="6"/>
  <c r="AI46" i="6"/>
  <c r="AI77" i="6"/>
  <c r="AI86" i="6"/>
  <c r="AI126" i="6"/>
  <c r="AC173" i="6"/>
  <c r="AI160" i="6"/>
  <c r="AH59" i="6"/>
  <c r="AI48" i="6"/>
  <c r="AF115" i="6"/>
  <c r="AI88" i="6"/>
  <c r="AI101" i="6"/>
  <c r="AC149" i="6"/>
  <c r="AI128" i="6"/>
  <c r="AI141" i="6"/>
  <c r="AI189" i="6"/>
  <c r="AE115" i="6"/>
  <c r="AI72" i="6"/>
  <c r="AI85" i="6"/>
  <c r="AI94" i="6"/>
  <c r="AI125" i="6"/>
  <c r="AG149" i="6"/>
  <c r="AI134" i="6"/>
  <c r="AI182" i="6"/>
  <c r="AI197" i="6"/>
  <c r="AI45" i="6"/>
  <c r="AI96" i="6"/>
  <c r="AI136" i="6"/>
  <c r="AC205" i="6"/>
  <c r="AI184" i="6"/>
  <c r="AA59" i="6"/>
  <c r="AI38" i="6"/>
  <c r="AI69" i="6"/>
  <c r="AA115" i="6"/>
  <c r="AI78" i="6"/>
  <c r="AI165" i="6"/>
  <c r="AG22" i="6"/>
  <c r="AD149" i="6"/>
  <c r="AD173" i="6"/>
  <c r="AD205" i="6"/>
  <c r="Z22" i="6"/>
  <c r="AH22" i="6"/>
  <c r="AI35" i="6"/>
  <c r="AI43" i="6"/>
  <c r="AI51" i="6"/>
  <c r="AG59" i="6"/>
  <c r="AI67" i="6"/>
  <c r="AI75" i="6"/>
  <c r="AI83" i="6"/>
  <c r="AI91" i="6"/>
  <c r="AI99" i="6"/>
  <c r="AI107" i="6"/>
  <c r="AG115" i="6"/>
  <c r="AI123" i="6"/>
  <c r="AI131" i="6"/>
  <c r="AI139" i="6"/>
  <c r="AE149" i="6"/>
  <c r="AI163" i="6"/>
  <c r="AE173" i="6"/>
  <c r="AI187" i="6"/>
  <c r="AI195" i="6"/>
  <c r="AE205" i="6"/>
  <c r="AI192" i="6"/>
  <c r="AF205" i="6"/>
  <c r="Z59" i="6"/>
  <c r="Z115" i="6"/>
  <c r="AI10" i="6"/>
  <c r="AC22" i="6"/>
  <c r="AI34" i="6"/>
  <c r="AI42" i="6"/>
  <c r="AI50" i="6"/>
  <c r="AB59" i="6"/>
  <c r="AI74" i="6"/>
  <c r="AI82" i="6"/>
  <c r="AI90" i="6"/>
  <c r="AI98" i="6"/>
  <c r="AI106" i="6"/>
  <c r="AB115" i="6"/>
  <c r="AI130" i="6"/>
  <c r="AI138" i="6"/>
  <c r="Z149" i="6"/>
  <c r="AH149" i="6"/>
  <c r="AI162" i="6"/>
  <c r="Z173" i="6"/>
  <c r="AH173" i="6"/>
  <c r="AI186" i="6"/>
  <c r="AI194" i="6"/>
  <c r="Z205" i="6"/>
  <c r="AH205" i="6"/>
  <c r="AF59" i="6"/>
  <c r="AH115" i="6"/>
  <c r="AI7" i="6"/>
  <c r="AI12" i="6"/>
  <c r="AD22" i="6"/>
  <c r="AI31" i="6"/>
  <c r="AI39" i="6"/>
  <c r="AI47" i="6"/>
  <c r="AC59" i="6"/>
  <c r="AI71" i="6"/>
  <c r="AI79" i="6"/>
  <c r="AI87" i="6"/>
  <c r="AI95" i="6"/>
  <c r="AI103" i="6"/>
  <c r="AC115" i="6"/>
  <c r="AI127" i="6"/>
  <c r="AI135" i="6"/>
  <c r="AA149" i="6"/>
  <c r="AI159" i="6"/>
  <c r="AA173" i="6"/>
  <c r="AI183" i="6"/>
  <c r="AI191" i="6"/>
  <c r="AA205" i="6"/>
  <c r="AE22" i="6"/>
  <c r="AI36" i="6"/>
  <c r="AI44" i="6"/>
  <c r="AD59" i="6"/>
  <c r="AI68" i="6"/>
  <c r="AI76" i="6"/>
  <c r="AI84" i="6"/>
  <c r="AI92" i="6"/>
  <c r="AI100" i="6"/>
  <c r="AD115" i="6"/>
  <c r="AI124" i="6"/>
  <c r="AI132" i="6"/>
  <c r="AI140" i="6"/>
  <c r="AB149" i="6"/>
  <c r="AI164" i="6"/>
  <c r="AB173" i="6"/>
  <c r="AI188" i="6"/>
  <c r="AI196" i="6"/>
  <c r="AB205" i="6"/>
  <c r="AI9" i="6"/>
  <c r="AI14" i="6"/>
  <c r="AI33" i="6"/>
  <c r="AI41" i="6"/>
  <c r="AI49" i="6"/>
  <c r="AI73" i="6"/>
  <c r="AI81" i="6"/>
  <c r="AI89" i="6"/>
  <c r="AI97" i="6"/>
  <c r="AI105" i="6"/>
  <c r="AI129" i="6"/>
  <c r="AI137" i="6"/>
  <c r="AI161" i="6"/>
  <c r="AI185" i="6"/>
  <c r="AB148" i="7" l="1"/>
  <c r="AA202" i="7"/>
  <c r="Z171" i="7"/>
  <c r="AG201" i="7"/>
  <c r="Z146" i="7"/>
  <c r="AC169" i="7"/>
  <c r="AC111" i="7"/>
  <c r="AG58" i="7"/>
  <c r="AA148" i="7"/>
  <c r="AE113" i="7"/>
  <c r="AE170" i="7"/>
  <c r="AD114" i="7"/>
  <c r="AA145" i="7"/>
  <c r="AA170" i="7"/>
  <c r="AF20" i="7"/>
  <c r="AE58" i="7"/>
  <c r="AF202" i="7"/>
  <c r="AF57" i="7"/>
  <c r="AD148" i="7"/>
  <c r="AF114" i="7"/>
  <c r="AH171" i="7"/>
  <c r="AH203" i="7"/>
  <c r="AF146" i="7"/>
  <c r="AF169" i="7"/>
  <c r="AA111" i="7"/>
  <c r="AC145" i="7"/>
  <c r="AG56" i="7"/>
  <c r="AC114" i="7"/>
  <c r="AF58" i="7"/>
  <c r="Z19" i="6"/>
  <c r="Z20" i="6"/>
  <c r="AP151" i="6"/>
  <c r="AE58" i="6"/>
  <c r="AB18" i="6"/>
  <c r="AB148" i="6"/>
  <c r="Z147" i="6"/>
  <c r="AG169" i="6"/>
  <c r="AA204" i="6"/>
  <c r="AG114" i="6"/>
  <c r="AH56" i="6"/>
  <c r="AD57" i="6"/>
  <c r="AF57" i="6"/>
  <c r="AH55" i="7"/>
  <c r="AC112" i="7"/>
  <c r="Z169" i="7"/>
  <c r="AH21" i="7"/>
  <c r="Z55" i="7"/>
  <c r="AD19" i="7"/>
  <c r="AC147" i="7"/>
  <c r="AF112" i="7"/>
  <c r="AD58" i="7"/>
  <c r="AA204" i="7"/>
  <c r="AA172" i="7"/>
  <c r="AB147" i="7"/>
  <c r="AE112" i="7"/>
  <c r="AC58" i="7"/>
  <c r="AD21" i="7"/>
  <c r="AA113" i="7"/>
  <c r="AD56" i="7"/>
  <c r="AG147" i="7"/>
  <c r="AB145" i="7"/>
  <c r="AD111" i="7"/>
  <c r="AA21" i="7"/>
  <c r="Z57" i="7"/>
  <c r="Z21" i="7"/>
  <c r="AE147" i="7"/>
  <c r="AD113" i="7"/>
  <c r="AC57" i="7"/>
  <c r="AB111" i="7"/>
  <c r="AH146" i="7"/>
  <c r="AD172" i="7"/>
  <c r="AD147" i="7"/>
  <c r="AE114" i="7"/>
  <c r="AB172" i="7"/>
  <c r="AD146" i="7"/>
  <c r="AG111" i="7"/>
  <c r="AE57" i="7"/>
  <c r="AE21" i="7"/>
  <c r="AB203" i="7"/>
  <c r="AB171" i="7"/>
  <c r="AC146" i="7"/>
  <c r="AF111" i="7"/>
  <c r="AD57" i="7"/>
  <c r="AE20" i="7"/>
  <c r="AH202" i="7"/>
  <c r="Z202" i="7"/>
  <c r="AF204" i="7"/>
  <c r="AA201" i="7"/>
  <c r="AG203" i="7"/>
  <c r="AA169" i="7"/>
  <c r="AH170" i="7"/>
  <c r="Z170" i="7"/>
  <c r="AF172" i="7"/>
  <c r="AG171" i="7"/>
  <c r="AE55" i="7"/>
  <c r="AB201" i="7"/>
  <c r="AB169" i="7"/>
  <c r="AA56" i="7"/>
  <c r="AA20" i="7"/>
  <c r="AF21" i="7"/>
  <c r="Z145" i="7"/>
  <c r="AC148" i="7"/>
  <c r="AF170" i="7"/>
  <c r="AC172" i="7"/>
  <c r="AE146" i="7"/>
  <c r="AF113" i="7"/>
  <c r="Z114" i="7"/>
  <c r="AH114" i="7"/>
  <c r="AB204" i="7"/>
  <c r="AC171" i="7"/>
  <c r="AE145" i="7"/>
  <c r="AF56" i="7"/>
  <c r="AC202" i="7"/>
  <c r="AC170" i="7"/>
  <c r="AD145" i="7"/>
  <c r="AE56" i="7"/>
  <c r="AH204" i="7"/>
  <c r="AE204" i="7"/>
  <c r="AB55" i="7"/>
  <c r="AE111" i="7"/>
  <c r="AG21" i="7"/>
  <c r="AH20" i="7"/>
  <c r="Z20" i="7"/>
  <c r="AB19" i="7"/>
  <c r="AC18" i="7"/>
  <c r="AA19" i="7"/>
  <c r="AB18" i="7"/>
  <c r="AH19" i="7"/>
  <c r="Z19" i="7"/>
  <c r="AA18" i="7"/>
  <c r="AA24" i="7" s="1"/>
  <c r="AC20" i="7"/>
  <c r="AG19" i="7"/>
  <c r="AH18" i="7"/>
  <c r="Z18" i="7"/>
  <c r="AF18" i="7"/>
  <c r="AF19" i="7"/>
  <c r="AG18" i="7"/>
  <c r="AE19" i="7"/>
  <c r="AB21" i="7"/>
  <c r="AC19" i="7"/>
  <c r="AD18" i="7"/>
  <c r="AA146" i="7"/>
  <c r="AH112" i="7"/>
  <c r="AC204" i="7"/>
  <c r="AD171" i="7"/>
  <c r="AF145" i="7"/>
  <c r="AG112" i="7"/>
  <c r="AC203" i="7"/>
  <c r="AD170" i="7"/>
  <c r="AG55" i="7"/>
  <c r="AD201" i="7"/>
  <c r="AD169" i="7"/>
  <c r="AF55" i="7"/>
  <c r="Z204" i="7"/>
  <c r="AH172" i="7"/>
  <c r="AH148" i="7"/>
  <c r="AB20" i="7"/>
  <c r="AF203" i="7"/>
  <c r="AE172" i="7"/>
  <c r="AE148" i="7"/>
  <c r="AG114" i="7"/>
  <c r="AG113" i="7"/>
  <c r="Z203" i="7"/>
  <c r="AH57" i="7"/>
  <c r="AG169" i="7"/>
  <c r="Z112" i="7"/>
  <c r="AG57" i="7"/>
  <c r="AD203" i="7"/>
  <c r="AH111" i="7"/>
  <c r="AG20" i="7"/>
  <c r="AD202" i="7"/>
  <c r="AE169" i="7"/>
  <c r="AA203" i="7"/>
  <c r="Z172" i="7"/>
  <c r="Z148" i="7"/>
  <c r="AB114" i="7"/>
  <c r="AG148" i="7"/>
  <c r="AG202" i="7"/>
  <c r="AF171" i="7"/>
  <c r="AF147" i="7"/>
  <c r="AH113" i="7"/>
  <c r="AB112" i="7"/>
  <c r="AD204" i="7"/>
  <c r="AH56" i="7"/>
  <c r="AE202" i="7"/>
  <c r="Z111" i="7"/>
  <c r="AE201" i="7"/>
  <c r="AE18" i="7"/>
  <c r="AB202" i="7"/>
  <c r="AA171" i="7"/>
  <c r="AA147" i="7"/>
  <c r="AC113" i="7"/>
  <c r="AC21" i="7"/>
  <c r="AG204" i="7"/>
  <c r="AG172" i="7"/>
  <c r="AH147" i="7"/>
  <c r="AA114" i="7"/>
  <c r="AH201" i="7"/>
  <c r="AH207" i="7" s="1"/>
  <c r="AG170" i="7"/>
  <c r="AG146" i="7"/>
  <c r="Z113" i="7"/>
  <c r="AA55" i="7"/>
  <c r="AH58" i="7"/>
  <c r="AC55" i="7"/>
  <c r="AB56" i="7"/>
  <c r="AA57" i="7"/>
  <c r="AA58" i="7"/>
  <c r="AB57" i="7"/>
  <c r="AC56" i="7"/>
  <c r="AD55" i="7"/>
  <c r="AD61" i="7" s="1"/>
  <c r="Z58" i="7"/>
  <c r="AE203" i="7"/>
  <c r="Z56" i="7"/>
  <c r="AF201" i="7"/>
  <c r="AF207" i="7" s="1"/>
  <c r="AF148" i="7"/>
  <c r="AC201" i="7"/>
  <c r="AC207" i="7" s="1"/>
  <c r="AB170" i="7"/>
  <c r="AB146" i="7"/>
  <c r="AD112" i="7"/>
  <c r="AB58" i="7"/>
  <c r="AD20" i="7"/>
  <c r="Z147" i="7"/>
  <c r="AB113" i="7"/>
  <c r="Z201" i="7"/>
  <c r="AH169" i="7"/>
  <c r="AH175" i="7" s="1"/>
  <c r="AH145" i="7"/>
  <c r="AA112" i="7"/>
  <c r="AE171" i="7"/>
  <c r="AH112" i="6"/>
  <c r="AF201" i="6"/>
  <c r="AF148" i="6"/>
  <c r="AH57" i="6"/>
  <c r="AC58" i="6"/>
  <c r="AB19" i="6"/>
  <c r="AB55" i="6"/>
  <c r="AF114" i="6"/>
  <c r="AG56" i="6"/>
  <c r="AB201" i="6"/>
  <c r="AE113" i="6"/>
  <c r="AD58" i="6"/>
  <c r="AH114" i="6"/>
  <c r="AE172" i="6"/>
  <c r="AA111" i="6"/>
  <c r="AF169" i="6"/>
  <c r="Z111" i="6"/>
  <c r="AA171" i="6"/>
  <c r="AB56" i="6"/>
  <c r="AC55" i="6"/>
  <c r="AF58" i="6"/>
  <c r="AB58" i="6"/>
  <c r="Z55" i="6"/>
  <c r="Z57" i="6"/>
  <c r="AB147" i="6"/>
  <c r="AF204" i="6"/>
  <c r="AH113" i="6"/>
  <c r="AC18" i="6"/>
  <c r="AB170" i="6"/>
  <c r="AB171" i="6"/>
  <c r="AC21" i="6"/>
  <c r="AH146" i="6"/>
  <c r="AA56" i="6"/>
  <c r="AC148" i="6"/>
  <c r="AH55" i="6"/>
  <c r="AD56" i="6"/>
  <c r="AB172" i="6"/>
  <c r="AD146" i="6"/>
  <c r="AG111" i="6"/>
  <c r="AE57" i="6"/>
  <c r="AE21" i="6"/>
  <c r="AA203" i="6"/>
  <c r="AC20" i="6"/>
  <c r="AC202" i="6"/>
  <c r="AC170" i="6"/>
  <c r="AD145" i="6"/>
  <c r="AE56" i="6"/>
  <c r="AG19" i="6"/>
  <c r="AB169" i="6"/>
  <c r="AH147" i="6"/>
  <c r="AH202" i="6"/>
  <c r="AH170" i="6"/>
  <c r="Z146" i="6"/>
  <c r="AA113" i="6"/>
  <c r="AB114" i="6"/>
  <c r="AD112" i="6"/>
  <c r="AE111" i="6"/>
  <c r="AC112" i="6"/>
  <c r="AA112" i="6"/>
  <c r="AC113" i="6"/>
  <c r="AD111" i="6"/>
  <c r="AB111" i="6"/>
  <c r="AG170" i="6"/>
  <c r="AA58" i="6"/>
  <c r="AE112" i="6"/>
  <c r="AF172" i="6"/>
  <c r="Z112" i="6"/>
  <c r="AC147" i="6"/>
  <c r="AB203" i="6"/>
  <c r="AE20" i="6"/>
  <c r="AG172" i="6"/>
  <c r="Z56" i="6"/>
  <c r="AA55" i="6"/>
  <c r="AD147" i="6"/>
  <c r="AE55" i="6"/>
  <c r="AB204" i="6"/>
  <c r="AC171" i="6"/>
  <c r="AE145" i="6"/>
  <c r="AF56" i="6"/>
  <c r="AF20" i="6"/>
  <c r="AC201" i="6"/>
  <c r="Z113" i="6"/>
  <c r="AD201" i="6"/>
  <c r="AD169" i="6"/>
  <c r="AF55" i="6"/>
  <c r="AH18" i="6"/>
  <c r="AG204" i="6"/>
  <c r="AA114" i="6"/>
  <c r="Z202" i="6"/>
  <c r="Z170" i="6"/>
  <c r="AA145" i="6"/>
  <c r="AB112" i="6"/>
  <c r="AE204" i="6"/>
  <c r="AH169" i="6"/>
  <c r="AC169" i="6"/>
  <c r="AE203" i="6"/>
  <c r="AA172" i="6"/>
  <c r="AB113" i="6"/>
  <c r="Z204" i="6"/>
  <c r="Z114" i="6"/>
  <c r="AH204" i="6"/>
  <c r="AE114" i="6"/>
  <c r="AG201" i="6"/>
  <c r="AC172" i="6"/>
  <c r="AE146" i="6"/>
  <c r="AF113" i="6"/>
  <c r="AF19" i="6"/>
  <c r="AC203" i="6"/>
  <c r="AD170" i="6"/>
  <c r="AG55" i="6"/>
  <c r="AH19" i="6"/>
  <c r="AH172" i="6"/>
  <c r="Z18" i="6"/>
  <c r="AH203" i="6"/>
  <c r="AC56" i="6"/>
  <c r="AA201" i="6"/>
  <c r="AA169" i="6"/>
  <c r="AC111" i="6"/>
  <c r="AH58" i="6"/>
  <c r="AF203" i="6"/>
  <c r="Z169" i="6"/>
  <c r="AE171" i="6"/>
  <c r="AG113" i="6"/>
  <c r="Z171" i="6"/>
  <c r="AD21" i="6"/>
  <c r="AG147" i="6"/>
  <c r="AD19" i="6"/>
  <c r="AE147" i="6"/>
  <c r="AA20" i="6"/>
  <c r="AF111" i="6"/>
  <c r="AC19" i="6"/>
  <c r="AG171" i="6"/>
  <c r="AF171" i="6"/>
  <c r="AD204" i="6"/>
  <c r="AF202" i="6"/>
  <c r="Z21" i="6"/>
  <c r="AG145" i="6"/>
  <c r="AF21" i="6"/>
  <c r="AA19" i="6"/>
  <c r="AC204" i="6"/>
  <c r="AD171" i="6"/>
  <c r="AF145" i="6"/>
  <c r="AG112" i="6"/>
  <c r="AG148" i="6"/>
  <c r="AD202" i="6"/>
  <c r="AE169" i="6"/>
  <c r="Z172" i="6"/>
  <c r="AH21" i="6"/>
  <c r="AD55" i="6"/>
  <c r="Z203" i="6"/>
  <c r="AG58" i="6"/>
  <c r="Z58" i="6"/>
  <c r="AH201" i="6"/>
  <c r="AG21" i="6"/>
  <c r="AG57" i="6"/>
  <c r="AC146" i="6"/>
  <c r="AG203" i="6"/>
  <c r="AE18" i="6"/>
  <c r="AD148" i="6"/>
  <c r="AF146" i="6"/>
  <c r="AD172" i="6"/>
  <c r="AD20" i="6"/>
  <c r="AD203" i="6"/>
  <c r="AE170" i="6"/>
  <c r="AH111" i="6"/>
  <c r="AB57" i="6"/>
  <c r="AE201" i="6"/>
  <c r="AA18" i="6"/>
  <c r="AC57" i="6"/>
  <c r="AC114" i="6"/>
  <c r="AB202" i="6"/>
  <c r="AB21" i="6"/>
  <c r="AA202" i="6"/>
  <c r="AD18" i="6"/>
  <c r="AH148" i="6"/>
  <c r="AA147" i="6"/>
  <c r="AB146" i="6"/>
  <c r="AA146" i="6"/>
  <c r="Z148" i="6"/>
  <c r="AC145" i="6"/>
  <c r="AB145" i="6"/>
  <c r="AG146" i="6"/>
  <c r="AH145" i="6"/>
  <c r="Z145" i="6"/>
  <c r="AA57" i="6"/>
  <c r="AA21" i="6"/>
  <c r="Z201" i="6"/>
  <c r="AE148" i="6"/>
  <c r="AA170" i="6"/>
  <c r="AG202" i="6"/>
  <c r="AF112" i="6"/>
  <c r="AF170" i="6"/>
  <c r="AH20" i="6"/>
  <c r="AH171" i="6"/>
  <c r="AE202" i="6"/>
  <c r="AG20" i="6"/>
  <c r="AF18" i="6"/>
  <c r="AD114" i="6"/>
  <c r="AG18" i="6"/>
  <c r="AA148" i="6"/>
  <c r="AD113" i="6"/>
  <c r="AB20" i="6"/>
  <c r="AF147" i="6"/>
  <c r="AE19" i="6"/>
  <c r="AH151" i="7" l="1"/>
  <c r="AG151" i="7"/>
  <c r="AC175" i="7"/>
  <c r="AH117" i="7"/>
  <c r="AA117" i="7"/>
  <c r="AC151" i="7"/>
  <c r="AD175" i="7"/>
  <c r="AE117" i="7"/>
  <c r="AF175" i="7"/>
  <c r="AG207" i="7"/>
  <c r="AA151" i="7"/>
  <c r="AC117" i="7"/>
  <c r="AO175" i="6"/>
  <c r="AN151" i="6"/>
  <c r="AN24" i="6"/>
  <c r="AM61" i="6"/>
  <c r="AQ207" i="6"/>
  <c r="AS117" i="6"/>
  <c r="AN207" i="6"/>
  <c r="AK175" i="6"/>
  <c r="AN61" i="6"/>
  <c r="AQ61" i="6"/>
  <c r="AR24" i="6"/>
  <c r="AL117" i="6"/>
  <c r="AS24" i="6"/>
  <c r="AR175" i="6"/>
  <c r="AK117" i="6"/>
  <c r="AK24" i="6"/>
  <c r="AM151" i="6"/>
  <c r="AK207" i="6"/>
  <c r="AN175" i="6"/>
  <c r="AQ24" i="6"/>
  <c r="AK151" i="6"/>
  <c r="AM24" i="6"/>
  <c r="AR207" i="6"/>
  <c r="AP207" i="6"/>
  <c r="AQ117" i="6"/>
  <c r="AR117" i="6"/>
  <c r="AP175" i="6"/>
  <c r="AP61" i="6"/>
  <c r="AR151" i="6"/>
  <c r="AS175" i="6"/>
  <c r="AQ175" i="6"/>
  <c r="AO61" i="6"/>
  <c r="AR61" i="6"/>
  <c r="AP117" i="6"/>
  <c r="AO207" i="6"/>
  <c r="AO117" i="6"/>
  <c r="AP24" i="6"/>
  <c r="AL207" i="6"/>
  <c r="AM207" i="6"/>
  <c r="AL61" i="6"/>
  <c r="AO151" i="6"/>
  <c r="AQ151" i="6"/>
  <c r="AS207" i="6"/>
  <c r="AN117" i="6"/>
  <c r="AL24" i="6"/>
  <c r="AM175" i="6"/>
  <c r="AM117" i="6"/>
  <c r="AK61" i="6"/>
  <c r="AL151" i="6"/>
  <c r="AL175" i="6"/>
  <c r="AS151" i="6"/>
  <c r="AS61" i="6"/>
  <c r="AO24" i="6"/>
  <c r="AC61" i="6"/>
  <c r="AB61" i="6"/>
  <c r="AH117" i="6"/>
  <c r="AB24" i="6"/>
  <c r="AB175" i="6"/>
  <c r="AH207" i="6"/>
  <c r="AD24" i="6"/>
  <c r="AD61" i="6"/>
  <c r="AF175" i="6"/>
  <c r="AH151" i="6"/>
  <c r="AF207" i="6"/>
  <c r="AF24" i="6"/>
  <c r="AB207" i="6"/>
  <c r="AG175" i="6"/>
  <c r="AB151" i="6"/>
  <c r="AA61" i="7"/>
  <c r="Z117" i="7"/>
  <c r="AD151" i="7"/>
  <c r="AG117" i="7"/>
  <c r="AB151" i="7"/>
  <c r="Z175" i="7"/>
  <c r="AF151" i="7"/>
  <c r="Z207" i="7"/>
  <c r="AF61" i="7"/>
  <c r="AG24" i="7"/>
  <c r="AA175" i="7"/>
  <c r="AF117" i="7"/>
  <c r="AB175" i="7"/>
  <c r="AH61" i="7"/>
  <c r="AD207" i="7"/>
  <c r="AF24" i="7"/>
  <c r="AB24" i="7"/>
  <c r="AB61" i="7"/>
  <c r="AE151" i="7"/>
  <c r="AB207" i="7"/>
  <c r="AA207" i="7"/>
  <c r="AG175" i="7"/>
  <c r="AG61" i="7"/>
  <c r="Z24" i="7"/>
  <c r="AE61" i="7"/>
  <c r="AC61" i="7"/>
  <c r="AE24" i="7"/>
  <c r="AE175" i="7"/>
  <c r="AD24" i="7"/>
  <c r="AH24" i="7"/>
  <c r="AC24" i="7"/>
  <c r="Z151" i="7"/>
  <c r="Z61" i="7"/>
  <c r="AE207" i="7"/>
  <c r="AB117" i="7"/>
  <c r="AD117" i="7"/>
  <c r="AE207" i="6"/>
  <c r="Z61" i="6"/>
  <c r="AF61" i="6"/>
  <c r="AE61" i="6"/>
  <c r="Z117" i="6"/>
  <c r="AA117" i="6"/>
  <c r="Z151" i="6"/>
  <c r="Z175" i="6"/>
  <c r="AC207" i="6"/>
  <c r="AA61" i="6"/>
  <c r="Z24" i="6"/>
  <c r="AH61" i="6"/>
  <c r="AG207" i="6"/>
  <c r="AE117" i="6"/>
  <c r="AE24" i="6"/>
  <c r="AC151" i="6"/>
  <c r="AC117" i="6"/>
  <c r="AG61" i="6"/>
  <c r="AC175" i="6"/>
  <c r="AF151" i="6"/>
  <c r="Z207" i="6"/>
  <c r="AA175" i="6"/>
  <c r="AH175" i="6"/>
  <c r="AH24" i="6"/>
  <c r="AE151" i="6"/>
  <c r="AG117" i="6"/>
  <c r="AA207" i="6"/>
  <c r="AB117" i="6"/>
  <c r="AD151" i="6"/>
  <c r="AG24" i="6"/>
  <c r="AE175" i="6"/>
  <c r="AF117" i="6"/>
  <c r="AD175" i="6"/>
  <c r="AD117" i="6"/>
  <c r="AA24" i="6"/>
  <c r="AG151" i="6"/>
  <c r="AA151" i="6"/>
  <c r="AD207" i="6"/>
  <c r="AC24" i="6"/>
  <c r="AI117" i="7" l="1"/>
  <c r="AI61" i="7"/>
  <c r="AI151" i="7"/>
  <c r="AI24" i="7"/>
  <c r="AI207" i="7"/>
  <c r="AI175" i="7"/>
  <c r="AG54" i="2" l="1"/>
  <c r="AH54" i="2"/>
  <c r="AI54" i="2"/>
  <c r="AJ54" i="2"/>
  <c r="AK54" i="2"/>
  <c r="AL54" i="2"/>
  <c r="AM54" i="2"/>
  <c r="AN54" i="2"/>
  <c r="AO54" i="2"/>
  <c r="AR180" i="2" l="1"/>
  <c r="CP207" i="2"/>
  <c r="CO207" i="2"/>
  <c r="CN207" i="2"/>
  <c r="CM207" i="2"/>
  <c r="CL207" i="2"/>
  <c r="CK207" i="2"/>
  <c r="CJ207" i="2"/>
  <c r="CI207" i="2"/>
  <c r="CH207" i="2"/>
  <c r="CP175" i="2"/>
  <c r="CO175" i="2"/>
  <c r="CN175" i="2"/>
  <c r="CM175" i="2"/>
  <c r="CL175" i="2"/>
  <c r="CK175" i="2"/>
  <c r="CJ175" i="2"/>
  <c r="CI175" i="2"/>
  <c r="CH175" i="2"/>
  <c r="CP151" i="2"/>
  <c r="CO151" i="2"/>
  <c r="CN151" i="2"/>
  <c r="CM151" i="2"/>
  <c r="CL151" i="2"/>
  <c r="CK151" i="2"/>
  <c r="CJ151" i="2"/>
  <c r="CI151" i="2"/>
  <c r="CH151" i="2"/>
  <c r="CI117" i="2"/>
  <c r="CJ117" i="2"/>
  <c r="CK117" i="2"/>
  <c r="CL117" i="2"/>
  <c r="CM117" i="2"/>
  <c r="CN117" i="2"/>
  <c r="CO117" i="2"/>
  <c r="CP117" i="2"/>
  <c r="CH117" i="2"/>
  <c r="CP61" i="2"/>
  <c r="CO61" i="2"/>
  <c r="CN61" i="2"/>
  <c r="CM61" i="2"/>
  <c r="CL61" i="2"/>
  <c r="CK61" i="2"/>
  <c r="CJ61" i="2"/>
  <c r="CI61" i="2"/>
  <c r="CH61" i="2"/>
  <c r="CH24" i="2"/>
  <c r="CI24" i="2"/>
  <c r="CJ24" i="2"/>
  <c r="CK24" i="2"/>
  <c r="CL24" i="2"/>
  <c r="CM24" i="2"/>
  <c r="CN24" i="2"/>
  <c r="CO24" i="2"/>
  <c r="CP24" i="2"/>
  <c r="AC7" i="2" l="1"/>
  <c r="AR12" i="2"/>
  <c r="AR30" i="2" l="1"/>
  <c r="AR31" i="2"/>
  <c r="AR32" i="2"/>
  <c r="AR33" i="2"/>
  <c r="AR34" i="2"/>
  <c r="AR35" i="2"/>
  <c r="AR36" i="2"/>
  <c r="AR37" i="2"/>
  <c r="AR38" i="2"/>
  <c r="AR39" i="2"/>
  <c r="AR40" i="2"/>
  <c r="AR41" i="2"/>
  <c r="AR42" i="2"/>
  <c r="AR43" i="2"/>
  <c r="AR44" i="2"/>
  <c r="AR45" i="2"/>
  <c r="AR46" i="2"/>
  <c r="AR47" i="2"/>
  <c r="AR48" i="2"/>
  <c r="AR49" i="2"/>
  <c r="AR50" i="2"/>
  <c r="AR51" i="2"/>
  <c r="AF200" i="2"/>
  <c r="AF168" i="2"/>
  <c r="AF144" i="2"/>
  <c r="AF110" i="2"/>
  <c r="AF54" i="2"/>
  <c r="AF17" i="2"/>
  <c r="AO17" i="2"/>
  <c r="AN17" i="2"/>
  <c r="AM17" i="2"/>
  <c r="AL17" i="2"/>
  <c r="AK17" i="2"/>
  <c r="AJ17" i="2"/>
  <c r="AI17" i="2"/>
  <c r="AH17" i="2"/>
  <c r="AG17" i="2"/>
  <c r="AO144" i="2"/>
  <c r="AN144" i="2"/>
  <c r="AM144" i="2"/>
  <c r="AL144" i="2"/>
  <c r="AK144" i="2"/>
  <c r="AJ144" i="2"/>
  <c r="AI144" i="2"/>
  <c r="AH144" i="2"/>
  <c r="AG144" i="2"/>
  <c r="AO168" i="2"/>
  <c r="AN168" i="2"/>
  <c r="AM168" i="2"/>
  <c r="AL168" i="2"/>
  <c r="AK168" i="2"/>
  <c r="AJ168" i="2"/>
  <c r="AI168" i="2"/>
  <c r="AH168" i="2"/>
  <c r="AG168" i="2"/>
  <c r="AO200" i="2"/>
  <c r="AN200" i="2"/>
  <c r="AM200" i="2"/>
  <c r="AL200" i="2"/>
  <c r="AK200" i="2"/>
  <c r="AJ200" i="2"/>
  <c r="AI200" i="2"/>
  <c r="AH200" i="2"/>
  <c r="AG200" i="2"/>
  <c r="AH110" i="2"/>
  <c r="AI110" i="2"/>
  <c r="AJ110" i="2"/>
  <c r="AK110" i="2"/>
  <c r="AL110" i="2"/>
  <c r="AM110" i="2"/>
  <c r="AN110" i="2"/>
  <c r="AO110" i="2"/>
  <c r="AG110" i="2"/>
  <c r="AC158" i="2" l="1"/>
  <c r="AC159" i="2"/>
  <c r="AC160" i="2"/>
  <c r="AC161" i="2"/>
  <c r="AC162" i="2"/>
  <c r="AC163" i="2"/>
  <c r="AC164" i="2"/>
  <c r="AC165" i="2"/>
  <c r="AC157" i="2"/>
  <c r="AC182" i="2"/>
  <c r="AC183" i="2"/>
  <c r="AC184" i="2"/>
  <c r="AC185" i="2"/>
  <c r="AC186" i="2"/>
  <c r="AC187" i="2"/>
  <c r="AC188" i="2"/>
  <c r="AC189" i="2"/>
  <c r="AC190" i="2"/>
  <c r="AC191" i="2"/>
  <c r="AC192" i="2"/>
  <c r="AC193" i="2"/>
  <c r="AC194" i="2"/>
  <c r="AC195" i="2"/>
  <c r="AC196" i="2"/>
  <c r="AC197" i="2"/>
  <c r="AC181" i="2"/>
  <c r="AC124" i="2"/>
  <c r="AC125" i="2"/>
  <c r="AC126" i="2"/>
  <c r="AC127" i="2"/>
  <c r="AC128" i="2"/>
  <c r="AC129" i="2"/>
  <c r="AC130" i="2"/>
  <c r="AC131" i="2"/>
  <c r="AC132" i="2"/>
  <c r="AC133" i="2"/>
  <c r="AC134" i="2"/>
  <c r="AC135" i="2"/>
  <c r="AC136" i="2"/>
  <c r="AC137" i="2"/>
  <c r="AC138" i="2"/>
  <c r="AC139" i="2"/>
  <c r="AC140" i="2"/>
  <c r="AC141" i="2"/>
  <c r="AC123"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68" i="2"/>
  <c r="AC69" i="2"/>
  <c r="AC70" i="2"/>
  <c r="AC67" i="2"/>
  <c r="AC42" i="2"/>
  <c r="AC43" i="2"/>
  <c r="AC44" i="2"/>
  <c r="AC45" i="2"/>
  <c r="AC46" i="2"/>
  <c r="AC47" i="2"/>
  <c r="AC48" i="2"/>
  <c r="AC49" i="2"/>
  <c r="AC50" i="2"/>
  <c r="AC51" i="2"/>
  <c r="AC40" i="2"/>
  <c r="AC41" i="2"/>
  <c r="AC39" i="2"/>
  <c r="AC38" i="2"/>
  <c r="AC37" i="2"/>
  <c r="AC36" i="2"/>
  <c r="AC35" i="2"/>
  <c r="AC34" i="2"/>
  <c r="AC33" i="2"/>
  <c r="AC32" i="2"/>
  <c r="AC31" i="2"/>
  <c r="AC30" i="2"/>
  <c r="AC6" i="2"/>
  <c r="AC8" i="2"/>
  <c r="AC9" i="2"/>
  <c r="AC10" i="2"/>
  <c r="AC11" i="2"/>
  <c r="AC13" i="2"/>
  <c r="AC14" i="2"/>
  <c r="AC5" i="2"/>
  <c r="AQ5" i="2"/>
  <c r="AQ182" i="2"/>
  <c r="AR182" i="2"/>
  <c r="AQ183" i="2"/>
  <c r="AR183" i="2"/>
  <c r="AQ184" i="2"/>
  <c r="AR184" i="2"/>
  <c r="AQ185" i="2"/>
  <c r="AR185" i="2"/>
  <c r="AQ186" i="2"/>
  <c r="AR186" i="2"/>
  <c r="AQ187" i="2"/>
  <c r="AR187" i="2"/>
  <c r="AQ188" i="2"/>
  <c r="AR188" i="2"/>
  <c r="AQ189" i="2"/>
  <c r="AR189" i="2"/>
  <c r="AQ190" i="2"/>
  <c r="AR190" i="2"/>
  <c r="AQ191" i="2"/>
  <c r="AR191" i="2"/>
  <c r="AQ192" i="2"/>
  <c r="AR192" i="2"/>
  <c r="AQ193" i="2"/>
  <c r="AR193" i="2"/>
  <c r="AQ194" i="2"/>
  <c r="AR194" i="2"/>
  <c r="AQ195" i="2"/>
  <c r="AR195" i="2"/>
  <c r="AQ196" i="2"/>
  <c r="AR196" i="2"/>
  <c r="AQ197" i="2"/>
  <c r="AR197" i="2"/>
  <c r="AQ158" i="2"/>
  <c r="AR158" i="2"/>
  <c r="AQ159" i="2"/>
  <c r="AR159" i="2"/>
  <c r="AQ160" i="2"/>
  <c r="AR160" i="2"/>
  <c r="AQ161" i="2"/>
  <c r="AR161" i="2"/>
  <c r="AQ162" i="2"/>
  <c r="AR162" i="2"/>
  <c r="AQ163" i="2"/>
  <c r="AR163" i="2"/>
  <c r="AQ164" i="2"/>
  <c r="AR164" i="2"/>
  <c r="AQ165" i="2"/>
  <c r="AR165" i="2"/>
  <c r="AQ124" i="2"/>
  <c r="AR124" i="2"/>
  <c r="AQ125" i="2"/>
  <c r="AR125" i="2"/>
  <c r="AQ126" i="2"/>
  <c r="AR126" i="2"/>
  <c r="AQ127" i="2"/>
  <c r="AR127" i="2"/>
  <c r="AQ128" i="2"/>
  <c r="AR128" i="2"/>
  <c r="AQ129" i="2"/>
  <c r="AR129" i="2"/>
  <c r="AQ130" i="2"/>
  <c r="AR130" i="2"/>
  <c r="AQ131" i="2"/>
  <c r="AR131" i="2"/>
  <c r="AQ132" i="2"/>
  <c r="AR132" i="2"/>
  <c r="AQ133" i="2"/>
  <c r="AR133" i="2"/>
  <c r="AQ134" i="2"/>
  <c r="AR134" i="2"/>
  <c r="AQ135" i="2"/>
  <c r="AR135" i="2"/>
  <c r="AQ136" i="2"/>
  <c r="AR136" i="2"/>
  <c r="AQ137" i="2"/>
  <c r="AR137" i="2"/>
  <c r="AQ138" i="2"/>
  <c r="AR138" i="2"/>
  <c r="AQ139" i="2"/>
  <c r="AR139" i="2"/>
  <c r="AQ140" i="2"/>
  <c r="AR140" i="2"/>
  <c r="AQ141" i="2"/>
  <c r="AR141" i="2"/>
  <c r="AQ68" i="2"/>
  <c r="AR68" i="2"/>
  <c r="AQ69" i="2"/>
  <c r="AR69" i="2"/>
  <c r="AQ70" i="2"/>
  <c r="AR70" i="2"/>
  <c r="AQ71" i="2"/>
  <c r="AR71" i="2"/>
  <c r="AQ72" i="2"/>
  <c r="AR72" i="2"/>
  <c r="AQ73" i="2"/>
  <c r="AR73" i="2"/>
  <c r="AQ74" i="2"/>
  <c r="AR74" i="2"/>
  <c r="AQ75" i="2"/>
  <c r="AR75" i="2"/>
  <c r="AQ76" i="2"/>
  <c r="AR76" i="2"/>
  <c r="AQ77" i="2"/>
  <c r="AR77" i="2"/>
  <c r="AQ78" i="2"/>
  <c r="AR78" i="2"/>
  <c r="AQ79" i="2"/>
  <c r="AR79" i="2"/>
  <c r="AQ80" i="2"/>
  <c r="AR80" i="2"/>
  <c r="AQ81" i="2"/>
  <c r="AR81" i="2"/>
  <c r="AQ82" i="2"/>
  <c r="AR82" i="2"/>
  <c r="AQ83" i="2"/>
  <c r="AR83" i="2"/>
  <c r="AQ84" i="2"/>
  <c r="AR84" i="2"/>
  <c r="AQ85" i="2"/>
  <c r="AR85" i="2"/>
  <c r="AQ86" i="2"/>
  <c r="AR86" i="2"/>
  <c r="AQ87" i="2"/>
  <c r="AR87" i="2"/>
  <c r="AQ88" i="2"/>
  <c r="AR88" i="2"/>
  <c r="AQ89" i="2"/>
  <c r="AR89" i="2"/>
  <c r="AQ90" i="2"/>
  <c r="AR90" i="2"/>
  <c r="AQ91" i="2"/>
  <c r="AR91" i="2"/>
  <c r="AQ92" i="2"/>
  <c r="AR92" i="2"/>
  <c r="AQ93" i="2"/>
  <c r="AR93" i="2"/>
  <c r="AQ94" i="2"/>
  <c r="AR94" i="2"/>
  <c r="AQ95" i="2"/>
  <c r="AR95" i="2"/>
  <c r="AQ96" i="2"/>
  <c r="AR96" i="2"/>
  <c r="AQ97" i="2"/>
  <c r="AR97" i="2"/>
  <c r="AQ98" i="2"/>
  <c r="AR98" i="2"/>
  <c r="AQ99" i="2"/>
  <c r="AR99" i="2"/>
  <c r="AQ100" i="2"/>
  <c r="AR100" i="2"/>
  <c r="AQ101" i="2"/>
  <c r="AR101" i="2"/>
  <c r="AQ102" i="2"/>
  <c r="AR102" i="2"/>
  <c r="AQ103" i="2"/>
  <c r="AR103" i="2"/>
  <c r="AQ104" i="2"/>
  <c r="AR104" i="2"/>
  <c r="AQ105" i="2"/>
  <c r="AR105" i="2"/>
  <c r="AQ106" i="2"/>
  <c r="AR106" i="2"/>
  <c r="AQ107" i="2"/>
  <c r="AR107" i="2"/>
  <c r="AQ31" i="2"/>
  <c r="AQ32" i="2"/>
  <c r="AQ33" i="2"/>
  <c r="AQ34" i="2"/>
  <c r="AQ35" i="2"/>
  <c r="AQ36" i="2"/>
  <c r="AQ37" i="2"/>
  <c r="AQ38" i="2"/>
  <c r="AQ39" i="2"/>
  <c r="AQ40" i="2"/>
  <c r="AQ41" i="2"/>
  <c r="AQ42" i="2"/>
  <c r="AQ43" i="2"/>
  <c r="AQ44" i="2"/>
  <c r="AQ45" i="2"/>
  <c r="AQ46" i="2"/>
  <c r="AQ47" i="2"/>
  <c r="AQ48" i="2"/>
  <c r="AQ49" i="2"/>
  <c r="AQ50" i="2"/>
  <c r="AQ51" i="2"/>
  <c r="AR181" i="2"/>
  <c r="AQ181" i="2"/>
  <c r="AR157" i="2"/>
  <c r="AQ157" i="2"/>
  <c r="AR123" i="2"/>
  <c r="AQ123" i="2"/>
  <c r="AR67" i="2"/>
  <c r="AQ67" i="2"/>
  <c r="AQ30" i="2"/>
  <c r="AQ6" i="2"/>
  <c r="AR6" i="2"/>
  <c r="AQ7" i="2"/>
  <c r="AR7" i="2"/>
  <c r="AQ8" i="2"/>
  <c r="AR8" i="2"/>
  <c r="AQ9" i="2"/>
  <c r="AR9" i="2"/>
  <c r="AQ10" i="2"/>
  <c r="AR10" i="2"/>
  <c r="AQ11" i="2"/>
  <c r="AR11" i="2"/>
  <c r="AQ12" i="2"/>
  <c r="AQ13" i="2"/>
  <c r="AR13" i="2"/>
  <c r="AQ14" i="2"/>
  <c r="AR14" i="2"/>
  <c r="AR5" i="2"/>
  <c r="AI55" i="2" l="1"/>
  <c r="AH56" i="2"/>
  <c r="AN58" i="2"/>
  <c r="AM59" i="2"/>
  <c r="AJ55" i="2"/>
  <c r="AI56" i="2"/>
  <c r="AG58" i="2"/>
  <c r="AO58" i="2"/>
  <c r="AG59" i="2"/>
  <c r="AH58" i="2"/>
  <c r="AL55" i="2"/>
  <c r="AK56" i="2"/>
  <c r="AI58" i="2"/>
  <c r="AH59" i="2"/>
  <c r="AN56" i="2"/>
  <c r="AO56" i="2"/>
  <c r="AL59" i="2"/>
  <c r="AJ56" i="2"/>
  <c r="AM55" i="2"/>
  <c r="AL56" i="2"/>
  <c r="AJ58" i="2"/>
  <c r="AI59" i="2"/>
  <c r="AG55" i="2"/>
  <c r="AL58" i="2"/>
  <c r="AG56" i="2"/>
  <c r="AK55" i="2"/>
  <c r="AN55" i="2"/>
  <c r="AM56" i="2"/>
  <c r="AK58" i="2"/>
  <c r="AJ59" i="2"/>
  <c r="AO55" i="2"/>
  <c r="AK59" i="2"/>
  <c r="AH55" i="2"/>
  <c r="AM58" i="2"/>
  <c r="AN59" i="2"/>
  <c r="AO59" i="2"/>
  <c r="AG57" i="2"/>
  <c r="AO57" i="2"/>
  <c r="AH57" i="2"/>
  <c r="AI57" i="2"/>
  <c r="AJ57" i="2"/>
  <c r="AM57" i="2"/>
  <c r="AK57" i="2"/>
  <c r="AN57" i="2"/>
  <c r="AL57" i="2"/>
  <c r="AG22" i="2"/>
  <c r="AM149" i="2"/>
  <c r="AN149" i="2"/>
  <c r="AO149" i="2"/>
  <c r="AH149" i="2"/>
  <c r="AG149" i="2"/>
  <c r="AJ149" i="2"/>
  <c r="AI149" i="2"/>
  <c r="AK149" i="2"/>
  <c r="AL149" i="2"/>
  <c r="AO205" i="2"/>
  <c r="AH205" i="2"/>
  <c r="AG205" i="2"/>
  <c r="AI205" i="2"/>
  <c r="AL205" i="2"/>
  <c r="AM205" i="2"/>
  <c r="AJ205" i="2"/>
  <c r="AK205" i="2"/>
  <c r="AN205" i="2"/>
  <c r="AN173" i="2"/>
  <c r="AO173" i="2"/>
  <c r="AH173" i="2"/>
  <c r="AG173" i="2"/>
  <c r="AL173" i="2"/>
  <c r="AI173" i="2"/>
  <c r="AJ173" i="2"/>
  <c r="AK173" i="2"/>
  <c r="AM173" i="2"/>
  <c r="AG114" i="2"/>
  <c r="AL115" i="2"/>
  <c r="AM115" i="2"/>
  <c r="AN115" i="2"/>
  <c r="AI115" i="2"/>
  <c r="AJ115" i="2"/>
  <c r="AO115" i="2"/>
  <c r="AH115" i="2"/>
  <c r="AG115" i="2"/>
  <c r="AK115" i="2"/>
  <c r="AH148" i="2"/>
  <c r="AG148" i="2"/>
  <c r="AI148" i="2"/>
  <c r="AJ148" i="2"/>
  <c r="AK148" i="2"/>
  <c r="AL148" i="2"/>
  <c r="AN148" i="2"/>
  <c r="AM148" i="2"/>
  <c r="AO148" i="2"/>
  <c r="AJ204" i="2"/>
  <c r="AK204" i="2"/>
  <c r="AL204" i="2"/>
  <c r="AM204" i="2"/>
  <c r="AN204" i="2"/>
  <c r="AH204" i="2"/>
  <c r="AO204" i="2"/>
  <c r="AG204" i="2"/>
  <c r="AI204" i="2"/>
  <c r="AI172" i="2"/>
  <c r="AJ172" i="2"/>
  <c r="AK172" i="2"/>
  <c r="AL172" i="2"/>
  <c r="AO172" i="2"/>
  <c r="AM172" i="2"/>
  <c r="AN172" i="2"/>
  <c r="AH172" i="2"/>
  <c r="AG172" i="2"/>
  <c r="AM21" i="2"/>
  <c r="AO21" i="2"/>
  <c r="AK21" i="2"/>
  <c r="AH21" i="2"/>
  <c r="AG21" i="2"/>
  <c r="AI21" i="2"/>
  <c r="AJ21" i="2"/>
  <c r="AL21" i="2"/>
  <c r="AN21" i="2"/>
  <c r="AO114" i="2"/>
  <c r="AM114" i="2"/>
  <c r="AH114" i="2"/>
  <c r="AI114" i="2"/>
  <c r="AJ114" i="2"/>
  <c r="AK114" i="2"/>
  <c r="AL114" i="2"/>
  <c r="AN114" i="2"/>
  <c r="AG20" i="2"/>
  <c r="AK20" i="2"/>
  <c r="AH18" i="2"/>
  <c r="AG18" i="2"/>
  <c r="AO18" i="2"/>
  <c r="AI18" i="2"/>
  <c r="AJ18" i="2"/>
  <c r="AK18" i="2"/>
  <c r="AL18" i="2"/>
  <c r="AM18" i="2"/>
  <c r="AN18" i="2"/>
  <c r="AI169" i="2"/>
  <c r="AJ169" i="2"/>
  <c r="AK169" i="2"/>
  <c r="AL169" i="2"/>
  <c r="AM169" i="2"/>
  <c r="AN169" i="2"/>
  <c r="AG169" i="2"/>
  <c r="AO169" i="2"/>
  <c r="AH169" i="2"/>
  <c r="AN145" i="2"/>
  <c r="AO145" i="2"/>
  <c r="AI145" i="2"/>
  <c r="AH145" i="2"/>
  <c r="AG145" i="2"/>
  <c r="AM145" i="2"/>
  <c r="AJ145" i="2"/>
  <c r="AL145" i="2"/>
  <c r="AK145" i="2"/>
  <c r="AN111" i="2"/>
  <c r="AM111" i="2"/>
  <c r="AO111" i="2"/>
  <c r="AH111" i="2"/>
  <c r="AG111" i="2"/>
  <c r="AI111" i="2"/>
  <c r="AJ111" i="2"/>
  <c r="AK111" i="2"/>
  <c r="AL111" i="2"/>
  <c r="AI201" i="2"/>
  <c r="AJ201" i="2"/>
  <c r="AG201" i="2"/>
  <c r="AK201" i="2"/>
  <c r="AH201" i="2"/>
  <c r="AL201" i="2"/>
  <c r="AM201" i="2"/>
  <c r="AO201" i="2"/>
  <c r="AN201" i="2"/>
  <c r="AG203" i="2"/>
  <c r="AI202" i="2"/>
  <c r="AI203" i="2"/>
  <c r="AJ202" i="2"/>
  <c r="AJ203" i="2"/>
  <c r="AG202" i="2"/>
  <c r="AK202" i="2"/>
  <c r="AK203" i="2"/>
  <c r="AO202" i="2"/>
  <c r="AL202" i="2"/>
  <c r="AL203" i="2"/>
  <c r="AM202" i="2"/>
  <c r="AM203" i="2"/>
  <c r="AN202" i="2"/>
  <c r="AN203" i="2"/>
  <c r="AO203" i="2"/>
  <c r="AH202" i="2"/>
  <c r="AH203" i="2"/>
  <c r="AI146" i="2"/>
  <c r="AI147" i="2"/>
  <c r="AJ146" i="2"/>
  <c r="AG146" i="2"/>
  <c r="AG147" i="2"/>
  <c r="AK146" i="2"/>
  <c r="AK147" i="2"/>
  <c r="AO146" i="2"/>
  <c r="AL146" i="2"/>
  <c r="AL147" i="2"/>
  <c r="AO147" i="2"/>
  <c r="AM146" i="2"/>
  <c r="AM147" i="2"/>
  <c r="AN146" i="2"/>
  <c r="AN147" i="2"/>
  <c r="AH146" i="2"/>
  <c r="AH147" i="2"/>
  <c r="AJ147" i="2"/>
  <c r="AK112" i="2"/>
  <c r="AK113" i="2"/>
  <c r="AL112" i="2"/>
  <c r="AM112" i="2"/>
  <c r="AN113" i="2"/>
  <c r="AI113" i="2"/>
  <c r="AG112" i="2"/>
  <c r="AN112" i="2"/>
  <c r="AO113" i="2"/>
  <c r="AL113" i="2"/>
  <c r="AO112" i="2"/>
  <c r="AG113" i="2"/>
  <c r="AI112" i="2"/>
  <c r="AH112" i="2"/>
  <c r="AH113" i="2"/>
  <c r="AM113" i="2"/>
  <c r="AJ112" i="2"/>
  <c r="AJ113" i="2"/>
  <c r="AM170" i="2"/>
  <c r="AM171" i="2"/>
  <c r="AN171" i="2"/>
  <c r="AG170" i="2"/>
  <c r="AO170" i="2"/>
  <c r="AO171" i="2"/>
  <c r="AK170" i="2"/>
  <c r="AH170" i="2"/>
  <c r="AH171" i="2"/>
  <c r="AI170" i="2"/>
  <c r="AI171" i="2"/>
  <c r="AJ170" i="2"/>
  <c r="AJ171" i="2"/>
  <c r="AG171" i="2"/>
  <c r="AK171" i="2"/>
  <c r="AL170" i="2"/>
  <c r="AL171" i="2"/>
  <c r="AN170" i="2"/>
  <c r="AO22" i="2"/>
  <c r="AM22" i="2"/>
  <c r="AH22" i="2"/>
  <c r="AI22" i="2"/>
  <c r="AJ22" i="2"/>
  <c r="AK22" i="2"/>
  <c r="AN22" i="2"/>
  <c r="AL22" i="2"/>
  <c r="AH19" i="2"/>
  <c r="AH20" i="2"/>
  <c r="AI19" i="2"/>
  <c r="AI20" i="2"/>
  <c r="AN19" i="2"/>
  <c r="AJ19" i="2"/>
  <c r="AJ20" i="2"/>
  <c r="AK19" i="2"/>
  <c r="AN20" i="2"/>
  <c r="AL19" i="2"/>
  <c r="AL20" i="2"/>
  <c r="AM19" i="2"/>
  <c r="AM20" i="2"/>
  <c r="AO19" i="2"/>
  <c r="AO20" i="2"/>
  <c r="AG19" i="2"/>
  <c r="AG61" i="2" l="1"/>
  <c r="AJ61" i="2"/>
  <c r="AL61" i="2"/>
  <c r="AK61" i="2"/>
  <c r="AH61" i="2"/>
  <c r="AI61" i="2"/>
  <c r="AG207" i="2"/>
  <c r="AM61" i="2"/>
  <c r="AO61" i="2"/>
  <c r="AG151" i="2"/>
  <c r="AN175" i="2"/>
  <c r="AL24" i="2"/>
  <c r="AN61" i="2"/>
  <c r="AK207" i="2"/>
  <c r="AG117" i="2"/>
  <c r="AM151" i="2"/>
  <c r="AG175" i="2"/>
  <c r="AM24" i="2"/>
  <c r="AJ207" i="2"/>
  <c r="AO117" i="2"/>
  <c r="AH151" i="2"/>
  <c r="AM175" i="2"/>
  <c r="AK24" i="2"/>
  <c r="AN207" i="2"/>
  <c r="AI207" i="2"/>
  <c r="AM117" i="2"/>
  <c r="AI151" i="2"/>
  <c r="AL175" i="2"/>
  <c r="AJ24" i="2"/>
  <c r="AH117" i="2"/>
  <c r="AO207" i="2"/>
  <c r="AL117" i="2"/>
  <c r="AN117" i="2"/>
  <c r="AO151" i="2"/>
  <c r="AK175" i="2"/>
  <c r="AI24" i="2"/>
  <c r="AM207" i="2"/>
  <c r="AK117" i="2"/>
  <c r="AK151" i="2"/>
  <c r="AN151" i="2"/>
  <c r="AJ175" i="2"/>
  <c r="AO24" i="2"/>
  <c r="AL207" i="2"/>
  <c r="AJ117" i="2"/>
  <c r="AL151" i="2"/>
  <c r="AH175" i="2"/>
  <c r="AI175" i="2"/>
  <c r="AG24" i="2"/>
  <c r="AH207" i="2"/>
  <c r="AI117" i="2"/>
  <c r="AJ151" i="2"/>
  <c r="AO175" i="2"/>
  <c r="AN24" i="2"/>
  <c r="AH24" i="2"/>
  <c r="AP24" i="2" l="1"/>
  <c r="AP117" i="2"/>
  <c r="AP207" i="2"/>
  <c r="AP151" i="2"/>
  <c r="AP175" i="2"/>
  <c r="AP61" i="2"/>
</calcChain>
</file>

<file path=xl/sharedStrings.xml><?xml version="1.0" encoding="utf-8"?>
<sst xmlns="http://schemas.openxmlformats.org/spreadsheetml/2006/main" count="1990" uniqueCount="276">
  <si>
    <t>CAS-Nr.</t>
  </si>
  <si>
    <t>NG [µg/L]</t>
  </si>
  <si>
    <t>BG [µg/L]</t>
  </si>
  <si>
    <t>GSchV_limits</t>
  </si>
  <si>
    <t>OZ CQC (AA-EQS) [(µg/l]</t>
  </si>
  <si>
    <t>OZ AQC (MAC-EQS) [(µg/l]</t>
  </si>
  <si>
    <t>Acesulfam-K</t>
  </si>
  <si>
    <t>55589-62-3</t>
  </si>
  <si>
    <t>Acrinathrin</t>
  </si>
  <si>
    <t>101007-06-1</t>
  </si>
  <si>
    <t>Bentazon</t>
  </si>
  <si>
    <t>25057-89-0</t>
  </si>
  <si>
    <t>Azoxystrobinsäure</t>
  </si>
  <si>
    <t>1185255-09-7</t>
  </si>
  <si>
    <t>Bifenthrin</t>
  </si>
  <si>
    <t>82657-04-3</t>
  </si>
  <si>
    <t>Chloridazon-desphenyl</t>
  </si>
  <si>
    <t>6339-19-1</t>
  </si>
  <si>
    <t>Chloridazon-methyl-desphenyl</t>
  </si>
  <si>
    <t>17254-80-7</t>
  </si>
  <si>
    <t>Chloridazon</t>
  </si>
  <si>
    <t>1698-60-8</t>
  </si>
  <si>
    <t>Chlorpyrifos</t>
  </si>
  <si>
    <t>2921-88-2</t>
  </si>
  <si>
    <t>Chlorpyrifos-methyl</t>
  </si>
  <si>
    <t>5598-13-0</t>
  </si>
  <si>
    <t>Chlorothalonil Metabolit R417888</t>
  </si>
  <si>
    <t>37223-69-1</t>
  </si>
  <si>
    <t>Cyfluthrin</t>
  </si>
  <si>
    <t>68359-37-5</t>
  </si>
  <si>
    <t>Chlorothalonil Metabolit R471811</t>
  </si>
  <si>
    <t>Cypermethrin</t>
  </si>
  <si>
    <t>52315-07-8</t>
  </si>
  <si>
    <t>Deltamethrin</t>
  </si>
  <si>
    <t>52918-63-5</t>
  </si>
  <si>
    <t>Diclofenac</t>
  </si>
  <si>
    <t>15307-86-5</t>
  </si>
  <si>
    <t>DEET (Diethyltoluamid)</t>
  </si>
  <si>
    <t>134-62-3</t>
  </si>
  <si>
    <t>Empenthrin</t>
  </si>
  <si>
    <t>54406-48-3</t>
  </si>
  <si>
    <t>Ethofumesat</t>
  </si>
  <si>
    <t>26225-79-6</t>
  </si>
  <si>
    <t>Etofenprox</t>
  </si>
  <si>
    <t>80844-07-1</t>
  </si>
  <si>
    <t>Dimethachlor CGA 369873</t>
  </si>
  <si>
    <t>Fipronil</t>
  </si>
  <si>
    <t>120068-37-3</t>
  </si>
  <si>
    <t>Dimethachlor-ESA</t>
  </si>
  <si>
    <t>Fluopyram</t>
  </si>
  <si>
    <t>658066-35-4</t>
  </si>
  <si>
    <t>Dimethenamid</t>
  </si>
  <si>
    <t>87674-68-8</t>
  </si>
  <si>
    <t>lambda-Cyhalothrin</t>
  </si>
  <si>
    <t>91465-08-6</t>
  </si>
  <si>
    <t>Dimethenamid-ESA</t>
  </si>
  <si>
    <t>205939-58-8</t>
  </si>
  <si>
    <t>MCPA</t>
  </si>
  <si>
    <t>94-74-6</t>
  </si>
  <si>
    <t>Metazachlor</t>
  </si>
  <si>
    <t>67129-08-2</t>
  </si>
  <si>
    <t>Metazachlor ESA</t>
  </si>
  <si>
    <t>172960-62-2</t>
  </si>
  <si>
    <t>Metolachlor-ESA</t>
  </si>
  <si>
    <t>171118-09-5</t>
  </si>
  <si>
    <t>Fenvalerat</t>
  </si>
  <si>
    <t>51630-58-1</t>
  </si>
  <si>
    <t>Metolachlor-OXA</t>
  </si>
  <si>
    <t>152019-73-3</t>
  </si>
  <si>
    <t>Metribuzin</t>
  </si>
  <si>
    <t>21087-64-9</t>
  </si>
  <si>
    <t>Nicosulfuron</t>
  </si>
  <si>
    <t>111991-09-4</t>
  </si>
  <si>
    <t>Permethrin</t>
  </si>
  <si>
    <t>52645-53-1</t>
  </si>
  <si>
    <t>Metolachlor</t>
  </si>
  <si>
    <t>51218-45-2</t>
  </si>
  <si>
    <t>Tefluthrin</t>
  </si>
  <si>
    <t>Terbuthylazin</t>
  </si>
  <si>
    <t>5915-41-3</t>
  </si>
  <si>
    <t>Thiamethoxam</t>
  </si>
  <si>
    <t>153719-23-4</t>
  </si>
  <si>
    <t>Metolachlor CGA 368208</t>
  </si>
  <si>
    <t>Metolachlor NOA 413173</t>
  </si>
  <si>
    <t>Nicosulfuron AUSN</t>
  </si>
  <si>
    <t>Propachlor-ESA</t>
  </si>
  <si>
    <t>947601-88-9</t>
  </si>
  <si>
    <t>Terbuthylazin CGA 324007</t>
  </si>
  <si>
    <t>Terbuthylazin CSCD 648241</t>
  </si>
  <si>
    <t>Mecoprop</t>
  </si>
  <si>
    <t>7085-19-0</t>
  </si>
  <si>
    <t>Transfluthrin</t>
  </si>
  <si>
    <t>118712-89-3</t>
  </si>
  <si>
    <t>general limits applied</t>
  </si>
  <si>
    <t xml:space="preserve"> Arniger Witi</t>
  </si>
  <si>
    <t>08/11/2021</t>
  </si>
  <si>
    <t>12/10/2021</t>
  </si>
  <si>
    <t>13/09/2021</t>
  </si>
  <si>
    <t>17/08/2021</t>
  </si>
  <si>
    <t>21/07/2021</t>
  </si>
  <si>
    <t>25/05/2021</t>
  </si>
  <si>
    <t>27/04/2021</t>
  </si>
  <si>
    <t>30/03/2021</t>
  </si>
  <si>
    <t>Organische Verunreinigung</t>
  </si>
  <si>
    <t>Höchstwert</t>
  </si>
  <si>
    <t>[µg/L]</t>
  </si>
  <si>
    <t xml:space="preserve"> Barchetsee</t>
  </si>
  <si>
    <t>22/06/2021</t>
  </si>
  <si>
    <t xml:space="preserve"> Bommer Weiher</t>
  </si>
  <si>
    <t xml:space="preserve"> Hauptwiler Weiher</t>
  </si>
  <si>
    <t xml:space="preserve"> Oberschachen</t>
  </si>
  <si>
    <t>20/07/2021</t>
  </si>
  <si>
    <t>24/05/2021</t>
  </si>
  <si>
    <t>26/04/2021</t>
  </si>
  <si>
    <t>29/03/2021</t>
  </si>
  <si>
    <t xml:space="preserve"> Seematte/ Hellsee</t>
  </si>
  <si>
    <t>OZ</t>
  </si>
  <si>
    <t>HW</t>
  </si>
  <si>
    <t>x</t>
  </si>
  <si>
    <t>DEET</t>
  </si>
  <si>
    <t xml:space="preserve">Diclofenac </t>
  </si>
  <si>
    <t>Transflutrhin</t>
  </si>
  <si>
    <t>nicht als relevante Metabolite klassifiziert:</t>
  </si>
  <si>
    <t>nr_ME</t>
  </si>
  <si>
    <t xml:space="preserve"> </t>
  </si>
  <si>
    <t>ignorierte Substanzen HW</t>
  </si>
  <si>
    <t>ignorierte Substanzen OZ</t>
  </si>
  <si>
    <t>Wirkstoff</t>
  </si>
  <si>
    <t>Amisulbrom</t>
  </si>
  <si>
    <t>IT-4</t>
  </si>
  <si>
    <t>IT-14</t>
  </si>
  <si>
    <t>Atrazin</t>
  </si>
  <si>
    <t>Desisopropyl-Atrazin</t>
  </si>
  <si>
    <t>Desethyl-Atrazin</t>
  </si>
  <si>
    <t>Chlorothalonil</t>
  </si>
  <si>
    <t>SYN 548008</t>
  </si>
  <si>
    <t>R418503</t>
  </si>
  <si>
    <t>SYN 507900</t>
  </si>
  <si>
    <t>R611968</t>
  </si>
  <si>
    <t>SYN 548581</t>
  </si>
  <si>
    <t>Dazomet (DMTT)</t>
  </si>
  <si>
    <t>Methyl isothiocyana- te (MITC)</t>
  </si>
  <si>
    <t>Isoproturon</t>
  </si>
  <si>
    <t>Desmethyl- Isoproturon (M1)</t>
  </si>
  <si>
    <t>Isoxaflutole11</t>
  </si>
  <si>
    <t>RPA 202248</t>
  </si>
  <si>
    <t>Metazachlor13</t>
  </si>
  <si>
    <t>BH 479-11</t>
  </si>
  <si>
    <t>BH 479-09</t>
  </si>
  <si>
    <t>Oryzalin14</t>
  </si>
  <si>
    <t>OR-20</t>
  </si>
  <si>
    <t>Oryzalin</t>
  </si>
  <si>
    <t>OR-15</t>
  </si>
  <si>
    <t>Penconazole</t>
  </si>
  <si>
    <t>CGA 71019</t>
  </si>
  <si>
    <t>Pinoxaden</t>
  </si>
  <si>
    <t>NOA 407854 (M2)</t>
  </si>
  <si>
    <t>Propachlor</t>
  </si>
  <si>
    <t>Propoxycarbazon16 Natrium</t>
  </si>
  <si>
    <t>M09</t>
  </si>
  <si>
    <t>Terbuthylazine</t>
  </si>
  <si>
    <t>MT1
(Desethyl- Terbuthylazine)</t>
  </si>
  <si>
    <t>Bezeichnung relevanter Metabolit</t>
  </si>
  <si>
    <t>79538-32-2</t>
  </si>
  <si>
    <t>not used</t>
  </si>
  <si>
    <t>wird nirgends im bericht erwähnt</t>
  </si>
  <si>
    <t>comments im Bericht</t>
  </si>
  <si>
    <t>Non-Pyrethroid Insecticides</t>
  </si>
  <si>
    <t>Herbicides</t>
  </si>
  <si>
    <t>Herbicide Metabolites</t>
  </si>
  <si>
    <t>Other Compounds</t>
  </si>
  <si>
    <t>Acesulfam-K (a sweetener)</t>
  </si>
  <si>
    <t>Fluopyram (a fungicide)</t>
  </si>
  <si>
    <t>11 Pyrethroids</t>
  </si>
  <si>
    <t>Relevanz von Pflanzenschutzmittel-Metaboliten im Grund- und Trinkwasser Bern, Januar 2021</t>
  </si>
  <si>
    <t>Bezeichnung Metabolit</t>
  </si>
  <si>
    <t>Summel- formel Metabolit</t>
  </si>
  <si>
    <t>C11H8BrFN 4O2S</t>
  </si>
  <si>
    <t>C12H10BrF N4O2S</t>
  </si>
  <si>
    <t>C5H8ClN5</t>
  </si>
  <si>
    <t>C6H10ClN5</t>
  </si>
  <si>
    <t>C8H6Cl2N2 O8S2</t>
  </si>
  <si>
    <t>C8H2Cl2N2 O6S2</t>
  </si>
  <si>
    <t>C8H3Cl3N2 O2</t>
  </si>
  <si>
    <t>C8H3Cl3N2 O4S</t>
  </si>
  <si>
    <t>C2H3NS</t>
  </si>
  <si>
    <t>C11H16N2O</t>
  </si>
  <si>
    <t>Metazachlor11</t>
  </si>
  <si>
    <t>C15H19N3O 2S</t>
  </si>
  <si>
    <t>C16H19N3O 4S</t>
  </si>
  <si>
    <t>Oryzalin12</t>
  </si>
  <si>
    <t>C6H5N3O7S</t>
  </si>
  <si>
    <t>C9H10N4O4 S</t>
  </si>
  <si>
    <t>C2H3N3</t>
  </si>
  <si>
    <t>C18H24N2O 3</t>
  </si>
  <si>
    <t>C11H15NO4 S</t>
  </si>
  <si>
    <t>MT1 (Desethyl- Terbuthylazine)</t>
  </si>
  <si>
    <t>C7H12ClN5</t>
  </si>
  <si>
    <t>Relevanz von Pflanzenschutzmittel-Metaboliten im Grund- und Trinkwasser Bern, März 2022</t>
  </si>
  <si>
    <t>Von den erfassten, aber nicht ausgewerteten PSM wurde Dinoseb (in Schweiz nicht im Han-del) nie nachgewiesen, DEET (Mückenrepellent) zwei Mal unter der Nachweisgrenze</t>
  </si>
  <si>
    <r>
      <t xml:space="preserve">Empenthrin wurde sogar in </t>
    </r>
    <r>
      <rPr>
        <sz val="11"/>
        <color rgb="FFFF0000"/>
        <rFont val="Calibri"/>
        <family val="2"/>
        <scheme val="minor"/>
      </rPr>
      <t>unglaublich hohen Konzentrationen,</t>
    </r>
    <r>
      <rPr>
        <sz val="11"/>
        <color theme="1"/>
        <rFont val="Calibri"/>
        <family val="2"/>
        <scheme val="minor"/>
      </rPr>
      <t xml:space="preserve"> vor allem im Hauptwiler Weiher, gemessen. Die Resultate wurden mehrmals überprüft, die Analyse scheint korrekt zu sein.</t>
    </r>
  </si>
  <si>
    <t>&gt;Anf</t>
  </si>
  <si>
    <t>NG&lt;x&lt;BG</t>
  </si>
  <si>
    <t>do not! select below here</t>
  </si>
  <si>
    <t>Bericht HW:</t>
  </si>
  <si>
    <t>das mit den 10 Pyrethoiden scheint mir nicht konsequent</t>
  </si>
  <si>
    <t>Diclofenac (Note: primarily used as a pharmaceutical, but has herbicidal properties  -https://www.sciencedirect.com/science/article/pii/S0147651320314676</t>
  </si>
  <si>
    <t>aber ca. 2000x weniger potent als Atrazin</t>
  </si>
  <si>
    <t>Originalmesswerte auf der Bestimmungsgrenze wurden</t>
  </si>
  <si>
    <t>&lt;</t>
  </si>
  <si>
    <t>SUMPRODUCT((E5:E14&gt;=$O5:$O14)*($A5:$A14&lt;&gt;"x")*($C5:$C14&lt;&gt;"x")*(V5:V14&lt;&gt;"&lt;")*(E5:E14&lt;=$P5:$P14))</t>
  </si>
  <si>
    <t>&gt;=BG</t>
  </si>
  <si>
    <t>Anf&lt;x&lt;BG</t>
  </si>
  <si>
    <t>SUMPRODUCT(($A5:$A14&lt;&gt;"x")*($C5:$C14&lt;&gt;"x")*(V5:V14&lt;&gt;"&lt;")*(E5:E14&gt;$P5:$P14))</t>
  </si>
  <si>
    <t>5-14</t>
  </si>
  <si>
    <t>30-51</t>
  </si>
  <si>
    <t>68-108</t>
  </si>
  <si>
    <t>123-141</t>
  </si>
  <si>
    <t>159-167</t>
  </si>
  <si>
    <t>183-199</t>
  </si>
  <si>
    <t>SUMPRODUCT(($A5:$A14="x")*(E5:E14&gt;0))</t>
  </si>
  <si>
    <t>SUMPRODUCT(($A5:$A14&lt;&gt;"x")*($C5:$C14&lt;&gt;"x")*(V5:V14="&lt;")*(E5:E14&gt;$P5:$P14))</t>
  </si>
  <si>
    <t>Total</t>
  </si>
  <si>
    <t>not PPP, wastewatermarker</t>
  </si>
  <si>
    <t>https://www.fedlex.admin.ch/eli/cc/1998/2863_2863_2863/de</t>
  </si>
  <si>
    <t>Name</t>
  </si>
  <si>
    <t>Link</t>
  </si>
  <si>
    <t>GSchV</t>
  </si>
  <si>
    <t>https://www.blw.admin.ch/dam/blw/de/dokumente/Nachhaltige%20Produktion/Pflanzenschutz/Pflanzenschutzmittel/Nachhaltige%20Anwendung%20und%20Risikoreduktion/Schutz%20des%20Grundwassers/listen_metaboliten_dezember_2020.pdf.download.pdf/Relevanz%20von%20Pflanzenschutzmittel-Metaboliten%20im%20Grund-%20und%20Trinkwasser_202012.pdf</t>
  </si>
  <si>
    <t>https://www.beobachter.ch/sites/default/files/Relevanz%20von%20Pflanzenschutz-Metaboliten%20im%20Grund-%20und%20Trinkwasser%20%282%29.pdf</t>
  </si>
  <si>
    <t>Relevanz von Pflanzenschutzmittel-Metaboliten im Grund- und Trinkwasser  Jan/2020</t>
  </si>
  <si>
    <t>Relevanz von Pflanzenschutzmittel-Metaboliten im Grund- und Trinkwasser Jan/2021</t>
  </si>
  <si>
    <t>SUMPRODUCT(($A5:$A14&lt;&gt;"x")*($C5:$C14&lt;&gt;"x")*(E5:E14&gt;0)*(V5:V14="&lt;")*(E5:E14&lt;=$O5:$O14)*(E5:E14&lt;=$P5:$P14))</t>
  </si>
  <si>
    <t xml:space="preserve"> Arniger Witi HW</t>
  </si>
  <si>
    <t xml:space="preserve"> Barchetsee HW</t>
  </si>
  <si>
    <t xml:space="preserve"> Bommer Weiher HW</t>
  </si>
  <si>
    <t xml:space="preserve"> Hauptwiler Weiher HW</t>
  </si>
  <si>
    <t xml:space="preserve"> Oberschachen HW</t>
  </si>
  <si>
    <t xml:space="preserve"> Seematte/ Hellsee HW</t>
  </si>
  <si>
    <t>Comments</t>
  </si>
  <si>
    <t>Graph OZ</t>
  </si>
  <si>
    <t>Graph HW</t>
  </si>
  <si>
    <t>Achtung:</t>
  </si>
  <si>
    <t xml:space="preserve"> hier sind nicht die "nicht relevant"en Metabolite sondern die nicht als relevant eingestuften zusammengefasst</t>
  </si>
  <si>
    <t>Original HW</t>
  </si>
  <si>
    <t>Here matrix for Values below LOQ</t>
  </si>
  <si>
    <t>Der in Mückenspray verwendete Repellent DEET sowie das in der Schweiz nicht verkaufte Biozid Dinoseb wurden zwar erfasst, aber hier nicht ausgewertet. Ebenfalls nicht ausgewertet wurden zehn Pyrethroide, die 2021 neu ins Messprogramm aufgenommen wurden. Dies wurde in Absprache mit dem IKL beschlossen, weil die Proben zum Teil nicht mit Sicherheit quantifiziert werden konnten, drei PSM nie nachgewiesen wurden und eine ökologische Beurteilung oft nicht möglich wäre, weil keine Qualitätskriterien vorliegen. Die Messwerte werden jedoch diskutiert und finden sich im Anhang</t>
  </si>
  <si>
    <t>DEET (Diethyltoluamid, a repellent)</t>
  </si>
  <si>
    <t>Empenthrin, Fenvalerat  und Fipronil ignoriert</t>
  </si>
  <si>
    <t>Empenthrin, Fenvalerat, Fipronil und Transfluthrin ignoriert</t>
  </si>
  <si>
    <t>Empenthrin und Fenvalerat ignoriert</t>
  </si>
  <si>
    <t>August und Sempember</t>
  </si>
  <si>
    <t xml:space="preserve"> Fenvalerat ignoriert</t>
  </si>
  <si>
    <t>juni und juli je ein nichtrelevanter metabolit zuwenig</t>
  </si>
  <si>
    <t>zusätzlich( im März April) Acrinathrin, Empenthrin und Fenvalerat ignoriert</t>
  </si>
  <si>
    <t>Here values from HW graphics</t>
  </si>
  <si>
    <t>select right which limits to apply</t>
  </si>
  <si>
    <t>juni Fipronil ignoriert</t>
  </si>
  <si>
    <t>Filter unused</t>
  </si>
  <si>
    <t>(in red the differences to OZ)</t>
  </si>
  <si>
    <t>additional information =&gt;</t>
  </si>
  <si>
    <t>30/03</t>
  </si>
  <si>
    <t>27/04</t>
  </si>
  <si>
    <t>25/05</t>
  </si>
  <si>
    <t>22/06</t>
  </si>
  <si>
    <t>21/07</t>
  </si>
  <si>
    <t>17/08</t>
  </si>
  <si>
    <t>13/09</t>
  </si>
  <si>
    <t>12/10</t>
  </si>
  <si>
    <t>08/11</t>
  </si>
  <si>
    <t>Am 22/06 und 20/07 war entweder</t>
  </si>
  <si>
    <t xml:space="preserve"> Dimethachlor CGA oder Chloridazon-desphenyl ignoriert</t>
  </si>
  <si>
    <t>Graph OZ with GSchV_limits</t>
  </si>
  <si>
    <t>Graph OZ with OZ CQC (AA-EQS) [(µg/l]</t>
  </si>
  <si>
    <t>Fenvalerat wurden in allen Stillgewässern, ausser Oberschachen, nachgewiesen</t>
  </si>
  <si>
    <t>Acrinathrin und Empenthrin wurden über der Bestimmungsgrenze nachgewiesen, es gibt aber keine CQK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</si>
</sst>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i/>
      <sz val="11"/>
      <color theme="1"/>
      <name val="Calibri"/>
      <family val="2"/>
      <scheme val="minor"/>
    </font>
    <font>
      <b/>
      <sz val="11"/>
      <color theme="4" tint="-0.249977111117893"/>
      <name val="Calibri"/>
      <family val="2"/>
      <scheme val="minor"/>
    </font>
    <font>
      <b/>
      <i/>
      <sz val="11"/>
      <color theme="1"/>
      <name val="Calibri"/>
      <family val="2"/>
      <scheme val="minor"/>
    </font>
    <font>
      <b/>
      <sz val="18"/>
      <color theme="1"/>
      <name val="Calibri"/>
      <family val="2"/>
      <scheme val="minor"/>
    </font>
    <font>
      <b/>
      <i/>
      <sz val="11"/>
      <color theme="0" tint="-0.34998626667073579"/>
      <name val="Calibri"/>
      <family val="2"/>
      <scheme val="minor"/>
    </font>
    <font>
      <sz val="11"/>
      <color theme="0" tint="-0.34998626667073579"/>
      <name val="Calibri"/>
      <family val="2"/>
      <scheme val="minor"/>
    </font>
    <font>
      <b/>
      <sz val="11"/>
      <color theme="0" tint="-0.34998626667073579"/>
      <name val="Calibri"/>
      <family val="2"/>
      <scheme val="minor"/>
    </font>
    <font>
      <sz val="11"/>
      <color rgb="FF4D4D4C"/>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sz val="18"/>
      <color theme="0"/>
      <name val="Calibri"/>
      <family val="2"/>
      <scheme val="minor"/>
    </font>
    <font>
      <sz val="18"/>
      <color rgb="FFFF0000"/>
      <name val="Calibri"/>
      <family val="2"/>
      <scheme val="minor"/>
    </font>
    <font>
      <sz val="18"/>
      <color theme="1"/>
      <name val="Calibri"/>
      <family val="2"/>
      <scheme val="minor"/>
    </font>
    <font>
      <sz val="8"/>
      <color rgb="FF000000"/>
      <name val="Segoe UI"/>
      <family val="2"/>
    </font>
    <font>
      <sz val="11"/>
      <name val="Calibri"/>
      <family val="2"/>
      <scheme val="minor"/>
    </font>
    <font>
      <sz val="16"/>
      <color theme="1"/>
      <name val="Calibri"/>
      <family val="2"/>
      <scheme val="minor"/>
    </font>
    <font>
      <b/>
      <sz val="11"/>
      <color theme="0"/>
      <name val="Calibri"/>
      <family val="2"/>
      <scheme val="minor"/>
    </font>
    <font>
      <b/>
      <sz val="11"/>
      <color theme="0" tint="-0.499984740745262"/>
      <name val="Calibri"/>
      <family val="2"/>
      <scheme val="minor"/>
    </font>
    <font>
      <sz val="11"/>
      <color theme="0" tint="-0.499984740745262"/>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249977111117893"/>
        <bgColor indexed="64"/>
      </patternFill>
    </fill>
  </fills>
  <borders count="20">
    <border>
      <left/>
      <right/>
      <top/>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right/>
      <top/>
      <bottom style="dotted">
        <color auto="1"/>
      </bottom>
      <diagonal/>
    </border>
    <border>
      <left style="dotted">
        <color auto="1"/>
      </left>
      <right style="thin">
        <color indexed="64"/>
      </right>
      <top/>
      <bottom style="dotted">
        <color auto="1"/>
      </bottom>
      <diagonal/>
    </border>
    <border>
      <left style="dotted">
        <color auto="1"/>
      </left>
      <right style="thin">
        <color indexed="64"/>
      </right>
      <top style="dotted">
        <color auto="1"/>
      </top>
      <bottom style="dotted">
        <color auto="1"/>
      </bottom>
      <diagonal/>
    </border>
    <border>
      <left/>
      <right/>
      <top style="thin">
        <color theme="4" tint="0.39997558519241921"/>
      </top>
      <bottom style="thin">
        <color theme="4" tint="0.39997558519241921"/>
      </bottom>
      <diagonal/>
    </border>
    <border>
      <left style="dotted">
        <color auto="1"/>
      </left>
      <right style="dotted">
        <color auto="1"/>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medium">
        <color auto="1"/>
      </left>
      <right style="hair">
        <color auto="1"/>
      </right>
      <top/>
      <bottom/>
      <diagonal/>
    </border>
  </borders>
  <cellStyleXfs count="2">
    <xf numFmtId="0" fontId="0" fillId="0" borderId="0"/>
    <xf numFmtId="0" fontId="13" fillId="0" borderId="0" applyNumberFormat="0" applyFill="0" applyBorder="0" applyAlignment="0" applyProtection="0"/>
  </cellStyleXfs>
  <cellXfs count="116">
    <xf numFmtId="0" fontId="0" fillId="0" borderId="0" xfId="0"/>
    <xf numFmtId="0" fontId="2" fillId="0" borderId="0" xfId="0" applyFont="1"/>
    <xf numFmtId="0" fontId="2" fillId="0" borderId="1" xfId="0" applyFont="1" applyBorder="1"/>
    <xf numFmtId="0" fontId="2" fillId="0" borderId="2" xfId="0" applyFont="1" applyBorder="1"/>
    <xf numFmtId="0" fontId="0" fillId="0" borderId="4" xfId="0" applyBorder="1"/>
    <xf numFmtId="0" fontId="0" fillId="0" borderId="5" xfId="0" applyBorder="1"/>
    <xf numFmtId="11" fontId="0" fillId="0" borderId="5" xfId="0" applyNumberFormat="1" applyBorder="1"/>
    <xf numFmtId="0" fontId="0" fillId="0" borderId="7" xfId="0" applyBorder="1"/>
    <xf numFmtId="0" fontId="0" fillId="0" borderId="8" xfId="0" applyBorder="1"/>
    <xf numFmtId="11" fontId="0" fillId="0" borderId="8" xfId="0" applyNumberFormat="1" applyBorder="1"/>
    <xf numFmtId="0" fontId="1" fillId="0" borderId="5" xfId="0" applyFont="1" applyBorder="1"/>
    <xf numFmtId="0" fontId="1" fillId="0" borderId="8" xfId="0" applyFont="1" applyBorder="1"/>
    <xf numFmtId="0" fontId="1" fillId="0" borderId="0" xfId="0" applyFont="1"/>
    <xf numFmtId="0" fontId="2" fillId="0" borderId="4" xfId="0" applyFont="1" applyBorder="1"/>
    <xf numFmtId="0" fontId="0" fillId="0" borderId="5" xfId="0" applyBorder="1" applyAlignment="1">
      <alignment horizontal="center"/>
    </xf>
    <xf numFmtId="0" fontId="2" fillId="0" borderId="3" xfId="0" applyFont="1" applyBorder="1" applyAlignment="1">
      <alignment horizontal="center"/>
    </xf>
    <xf numFmtId="0" fontId="4" fillId="0" borderId="0" xfId="0" applyFont="1" applyAlignment="1">
      <alignment horizontal="right"/>
    </xf>
    <xf numFmtId="0" fontId="0" fillId="0" borderId="0" xfId="0" applyAlignment="1">
      <alignment horizontal="center"/>
    </xf>
    <xf numFmtId="0" fontId="2" fillId="0" borderId="2" xfId="0" applyFont="1" applyBorder="1" applyAlignment="1">
      <alignment horizontal="center"/>
    </xf>
    <xf numFmtId="11" fontId="0" fillId="0" borderId="5" xfId="0" applyNumberFormat="1" applyBorder="1" applyAlignment="1">
      <alignment horizontal="center"/>
    </xf>
    <xf numFmtId="2" fontId="0" fillId="0" borderId="0" xfId="0" applyNumberFormat="1"/>
    <xf numFmtId="0" fontId="6" fillId="2" borderId="0" xfId="0" applyFont="1" applyFill="1"/>
    <xf numFmtId="0" fontId="0" fillId="2" borderId="0" xfId="0" applyFill="1"/>
    <xf numFmtId="0" fontId="2" fillId="2" borderId="0" xfId="0" applyFont="1" applyFill="1"/>
    <xf numFmtId="0" fontId="2" fillId="3" borderId="0" xfId="0" applyFont="1" applyFill="1"/>
    <xf numFmtId="0" fontId="0" fillId="3" borderId="0" xfId="0" applyFill="1"/>
    <xf numFmtId="0" fontId="1" fillId="0" borderId="13" xfId="0" applyFont="1" applyBorder="1"/>
    <xf numFmtId="0" fontId="0" fillId="4" borderId="0" xfId="0" applyFill="1"/>
    <xf numFmtId="0" fontId="0" fillId="0" borderId="0" xfId="0" applyAlignment="1">
      <alignment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1" fillId="0" borderId="0" xfId="0" applyFont="1" applyAlignment="1">
      <alignment horizontal="left" vertical="center" indent="1"/>
    </xf>
    <xf numFmtId="0" fontId="7" fillId="0" borderId="0" xfId="0" applyFont="1" applyAlignment="1">
      <alignment vertical="center"/>
    </xf>
    <xf numFmtId="0" fontId="8" fillId="2" borderId="0" xfId="0" applyFont="1" applyFill="1"/>
    <xf numFmtId="0" fontId="9" fillId="2" borderId="0" xfId="0" applyFont="1" applyFill="1"/>
    <xf numFmtId="0" fontId="10" fillId="2" borderId="0" xfId="0" applyFont="1" applyFill="1"/>
    <xf numFmtId="0" fontId="1" fillId="3" borderId="0" xfId="0" applyFont="1" applyFill="1"/>
    <xf numFmtId="0" fontId="0" fillId="5" borderId="0" xfId="0" applyFill="1"/>
    <xf numFmtId="0" fontId="0" fillId="7" borderId="0" xfId="0" applyFill="1"/>
    <xf numFmtId="0" fontId="0" fillId="8" borderId="0" xfId="0" applyFill="1"/>
    <xf numFmtId="0" fontId="1" fillId="0" borderId="0" xfId="0" applyFont="1" applyAlignment="1">
      <alignment wrapText="1"/>
    </xf>
    <xf numFmtId="0" fontId="1" fillId="2" borderId="0" xfId="0" applyFont="1" applyFill="1"/>
    <xf numFmtId="0" fontId="0" fillId="0" borderId="0" xfId="0" applyAlignment="1"/>
    <xf numFmtId="49" fontId="0" fillId="0" borderId="0" xfId="0" applyNumberFormat="1"/>
    <xf numFmtId="0" fontId="12" fillId="6" borderId="0" xfId="0" applyFont="1" applyFill="1"/>
    <xf numFmtId="0" fontId="12" fillId="10" borderId="0" xfId="0" applyFont="1" applyFill="1"/>
    <xf numFmtId="0" fontId="2" fillId="12" borderId="3" xfId="0" applyFont="1" applyFill="1" applyBorder="1" applyAlignment="1">
      <alignment horizontal="center"/>
    </xf>
    <xf numFmtId="0" fontId="13" fillId="0" borderId="0" xfId="1"/>
    <xf numFmtId="17" fontId="0" fillId="0" borderId="0" xfId="0" applyNumberFormat="1"/>
    <xf numFmtId="0" fontId="0" fillId="11" borderId="0" xfId="0" applyFill="1"/>
    <xf numFmtId="0" fontId="0" fillId="9" borderId="0" xfId="0" applyFill="1"/>
    <xf numFmtId="0" fontId="0" fillId="12" borderId="0" xfId="0" applyFill="1"/>
    <xf numFmtId="0" fontId="0" fillId="13" borderId="0" xfId="0" applyFill="1"/>
    <xf numFmtId="0" fontId="2" fillId="13" borderId="2" xfId="0" applyFont="1" applyFill="1" applyBorder="1"/>
    <xf numFmtId="0" fontId="0" fillId="13" borderId="5" xfId="0" applyFill="1" applyBorder="1" applyAlignment="1">
      <alignment horizontal="center"/>
    </xf>
    <xf numFmtId="0" fontId="2" fillId="13" borderId="14" xfId="0" applyFont="1" applyFill="1" applyBorder="1"/>
    <xf numFmtId="0" fontId="0" fillId="0" borderId="15" xfId="0" applyBorder="1"/>
    <xf numFmtId="0" fontId="12" fillId="6" borderId="15" xfId="0" applyFont="1" applyFill="1" applyBorder="1"/>
    <xf numFmtId="0" fontId="0" fillId="8" borderId="15" xfId="0" applyFill="1" applyBorder="1"/>
    <xf numFmtId="0" fontId="0" fillId="4" borderId="15" xfId="0" applyFill="1" applyBorder="1"/>
    <xf numFmtId="0" fontId="0" fillId="5" borderId="15" xfId="0" applyFill="1" applyBorder="1"/>
    <xf numFmtId="0" fontId="0" fillId="14" borderId="0" xfId="0" applyFill="1"/>
    <xf numFmtId="0" fontId="14" fillId="14" borderId="0" xfId="0" applyFont="1" applyFill="1"/>
    <xf numFmtId="0" fontId="15" fillId="15" borderId="0" xfId="0" applyFont="1" applyFill="1"/>
    <xf numFmtId="0" fontId="17" fillId="12" borderId="0" xfId="0" applyFont="1" applyFill="1"/>
    <xf numFmtId="0" fontId="20" fillId="11" borderId="0" xfId="0" applyFont="1" applyFill="1"/>
    <xf numFmtId="0" fontId="17" fillId="12" borderId="16" xfId="0" applyFont="1" applyFill="1" applyBorder="1"/>
    <xf numFmtId="0" fontId="0" fillId="12" borderId="17" xfId="0" applyFill="1" applyBorder="1"/>
    <xf numFmtId="0" fontId="0" fillId="12" borderId="15" xfId="0" applyFill="1" applyBorder="1"/>
    <xf numFmtId="0" fontId="0" fillId="12" borderId="0" xfId="0" applyFill="1" applyBorder="1"/>
    <xf numFmtId="0" fontId="16" fillId="12" borderId="15" xfId="0" applyFont="1" applyFill="1" applyBorder="1"/>
    <xf numFmtId="0" fontId="14" fillId="9" borderId="0" xfId="0" applyFont="1" applyFill="1"/>
    <xf numFmtId="0" fontId="19" fillId="12" borderId="0" xfId="0" applyFont="1" applyFill="1"/>
    <xf numFmtId="0" fontId="3" fillId="12" borderId="1" xfId="0" applyFont="1" applyFill="1" applyBorder="1"/>
    <xf numFmtId="0" fontId="0" fillId="12" borderId="10" xfId="0" applyFill="1" applyBorder="1"/>
    <xf numFmtId="0" fontId="2" fillId="12" borderId="4" xfId="0" applyFont="1" applyFill="1" applyBorder="1"/>
    <xf numFmtId="0" fontId="2" fillId="12" borderId="6" xfId="0" applyFont="1" applyFill="1" applyBorder="1" applyAlignment="1">
      <alignment horizontal="center"/>
    </xf>
    <xf numFmtId="0" fontId="5" fillId="12" borderId="5" xfId="0" applyFont="1" applyFill="1" applyBorder="1" applyAlignment="1">
      <alignment horizontal="center"/>
    </xf>
    <xf numFmtId="0" fontId="5" fillId="12" borderId="2" xfId="0" applyFont="1" applyFill="1" applyBorder="1"/>
    <xf numFmtId="0" fontId="0" fillId="12" borderId="5" xfId="0" applyFill="1" applyBorder="1" applyAlignment="1">
      <alignment horizontal="center"/>
    </xf>
    <xf numFmtId="0" fontId="0" fillId="12" borderId="12" xfId="0" applyFill="1" applyBorder="1" applyAlignment="1">
      <alignment horizontal="center"/>
    </xf>
    <xf numFmtId="0" fontId="0" fillId="12" borderId="4" xfId="0" applyFill="1" applyBorder="1"/>
    <xf numFmtId="0" fontId="0" fillId="12" borderId="6" xfId="0" applyFill="1" applyBorder="1" applyAlignment="1">
      <alignment horizontal="center"/>
    </xf>
    <xf numFmtId="0" fontId="0" fillId="12" borderId="0" xfId="0" applyFill="1" applyAlignment="1">
      <alignment horizontal="center"/>
    </xf>
    <xf numFmtId="0" fontId="11" fillId="12" borderId="0" xfId="0" applyFont="1" applyFill="1" applyAlignment="1">
      <alignment horizontal="center" vertical="center"/>
    </xf>
    <xf numFmtId="0" fontId="2" fillId="12" borderId="11" xfId="0" applyFont="1" applyFill="1" applyBorder="1" applyAlignment="1">
      <alignment horizontal="center"/>
    </xf>
    <xf numFmtId="0" fontId="1" fillId="12" borderId="5" xfId="0" applyFont="1" applyFill="1" applyBorder="1" applyAlignment="1">
      <alignment horizontal="center"/>
    </xf>
    <xf numFmtId="0" fontId="2" fillId="12" borderId="0" xfId="0" applyFont="1" applyFill="1"/>
    <xf numFmtId="0" fontId="2" fillId="12" borderId="0" xfId="0" applyFont="1" applyFill="1" applyAlignment="1">
      <alignment horizontal="center"/>
    </xf>
    <xf numFmtId="0" fontId="0" fillId="12" borderId="18" xfId="0" applyFill="1" applyBorder="1"/>
    <xf numFmtId="0" fontId="0" fillId="12" borderId="18" xfId="0" applyFill="1" applyBorder="1" applyAlignment="1">
      <alignment horizontal="center"/>
    </xf>
    <xf numFmtId="0" fontId="11" fillId="12" borderId="18" xfId="0" applyFont="1" applyFill="1" applyBorder="1" applyAlignment="1">
      <alignment horizontal="center" vertical="center"/>
    </xf>
    <xf numFmtId="0" fontId="0" fillId="0" borderId="0" xfId="0" applyBorder="1" applyAlignment="1">
      <alignment horizontal="center"/>
    </xf>
    <xf numFmtId="0" fontId="5" fillId="12" borderId="5" xfId="0" applyFont="1" applyFill="1" applyBorder="1"/>
    <xf numFmtId="0" fontId="0" fillId="12" borderId="1" xfId="0" applyFill="1" applyBorder="1"/>
    <xf numFmtId="0" fontId="2" fillId="12" borderId="10" xfId="0" applyFont="1" applyFill="1" applyBorder="1" applyAlignment="1">
      <alignment horizontal="center"/>
    </xf>
    <xf numFmtId="0" fontId="2" fillId="12" borderId="1" xfId="0" applyFont="1" applyFill="1" applyBorder="1" applyAlignment="1">
      <alignment horizontal="center"/>
    </xf>
    <xf numFmtId="0" fontId="21" fillId="0" borderId="2" xfId="0" applyFont="1" applyBorder="1"/>
    <xf numFmtId="0" fontId="12" fillId="10" borderId="5" xfId="0" applyFont="1" applyFill="1" applyBorder="1"/>
    <xf numFmtId="0" fontId="22" fillId="0" borderId="3" xfId="0" applyFont="1" applyBorder="1"/>
    <xf numFmtId="0" fontId="23" fillId="0" borderId="6" xfId="0" applyFont="1" applyBorder="1"/>
    <xf numFmtId="11" fontId="23" fillId="0" borderId="6" xfId="0" applyNumberFormat="1" applyFont="1" applyBorder="1"/>
    <xf numFmtId="0" fontId="23" fillId="0" borderId="9" xfId="0" applyFont="1" applyBorder="1"/>
    <xf numFmtId="0" fontId="12" fillId="10" borderId="19" xfId="0" applyFont="1" applyFill="1" applyBorder="1"/>
    <xf numFmtId="0" fontId="20" fillId="12" borderId="0" xfId="0" applyFont="1" applyFill="1"/>
    <xf numFmtId="49" fontId="2" fillId="12" borderId="5" xfId="0" applyNumberFormat="1" applyFont="1" applyFill="1" applyBorder="1" applyAlignment="1">
      <alignment horizontal="center"/>
    </xf>
    <xf numFmtId="0" fontId="14" fillId="4" borderId="0" xfId="0" applyFont="1" applyFill="1"/>
    <xf numFmtId="0" fontId="0" fillId="12" borderId="1" xfId="0" applyFill="1" applyBorder="1" applyAlignment="1">
      <alignment wrapText="1"/>
    </xf>
    <xf numFmtId="0" fontId="5" fillId="12" borderId="2" xfId="0" applyFont="1" applyFill="1" applyBorder="1" applyAlignment="1">
      <alignment wrapText="1"/>
    </xf>
    <xf numFmtId="0" fontId="0" fillId="12" borderId="5" xfId="0" applyFill="1" applyBorder="1" applyAlignment="1">
      <alignment horizontal="center" wrapText="1"/>
    </xf>
    <xf numFmtId="0" fontId="0" fillId="12" borderId="0" xfId="0" applyFill="1" applyAlignment="1">
      <alignment wrapText="1"/>
    </xf>
    <xf numFmtId="0" fontId="7" fillId="12" borderId="0" xfId="0" applyFont="1" applyFill="1"/>
    <xf numFmtId="0" fontId="0" fillId="12" borderId="0" xfId="0" applyFill="1" applyAlignment="1">
      <alignment horizontal="left"/>
    </xf>
    <xf numFmtId="0" fontId="7" fillId="12" borderId="0" xfId="0" applyFont="1" applyFill="1" applyAlignment="1"/>
    <xf numFmtId="0" fontId="0" fillId="0" borderId="0" xfId="0" applyAlignment="1">
      <alignment horizontal="left" wrapText="1"/>
    </xf>
  </cellXfs>
  <cellStyles count="2">
    <cellStyle name="Hyperlink" xfId="1" builtinId="8"/>
    <cellStyle name="Normal" xfId="0" builtinId="0"/>
  </cellStyles>
  <dxfs count="53">
    <dxf>
      <fill>
        <patternFill>
          <bgColor rgb="FFFF0000"/>
        </patternFill>
      </fill>
    </dxf>
    <dxf>
      <fill>
        <patternFill>
          <bgColor theme="7" tint="0.39994506668294322"/>
        </patternFill>
      </fill>
    </dxf>
    <dxf>
      <font>
        <color theme="0"/>
      </font>
      <fill>
        <patternFill>
          <bgColor rgb="FFFF0000"/>
        </patternFill>
      </fill>
    </dxf>
    <dxf>
      <fill>
        <patternFill>
          <bgColor theme="0" tint="-0.34998626667073579"/>
        </patternFill>
      </fill>
    </dxf>
    <dxf>
      <font>
        <color theme="0"/>
      </font>
      <fill>
        <patternFill>
          <bgColor rgb="FFC00000"/>
        </patternFill>
      </fill>
    </dxf>
    <dxf>
      <fill>
        <patternFill>
          <bgColor theme="0" tint="-0.14996795556505021"/>
        </patternFill>
      </fill>
    </dxf>
    <dxf>
      <fill>
        <patternFill>
          <bgColor theme="4" tint="0.59996337778862885"/>
        </patternFill>
      </fill>
    </dxf>
    <dxf>
      <fill>
        <patternFill>
          <bgColor theme="7" tint="0.39994506668294322"/>
        </patternFill>
      </fill>
    </dxf>
    <dxf>
      <font>
        <color theme="0"/>
      </font>
      <fill>
        <patternFill>
          <bgColor rgb="FFFF0000"/>
        </patternFill>
      </fill>
    </dxf>
    <dxf>
      <fill>
        <patternFill>
          <bgColor theme="0" tint="-0.34998626667073579"/>
        </patternFill>
      </fill>
    </dxf>
    <dxf>
      <font>
        <color theme="0"/>
      </font>
      <fill>
        <patternFill>
          <bgColor rgb="FFC00000"/>
        </patternFill>
      </fill>
    </dxf>
    <dxf>
      <fill>
        <patternFill>
          <bgColor theme="0" tint="-0.14996795556505021"/>
        </patternFill>
      </fill>
    </dxf>
    <dxf>
      <fill>
        <patternFill>
          <bgColor theme="4"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7" tint="0.39994506668294322"/>
        </patternFill>
      </fill>
    </dxf>
    <dxf>
      <font>
        <color theme="0"/>
      </font>
      <fill>
        <patternFill>
          <bgColor rgb="FFFF0000"/>
        </patternFill>
      </fill>
    </dxf>
    <dxf>
      <fill>
        <patternFill>
          <bgColor theme="0" tint="-0.34998626667073579"/>
        </patternFill>
      </fill>
    </dxf>
    <dxf>
      <font>
        <color theme="0"/>
      </font>
      <fill>
        <patternFill>
          <bgColor rgb="FFC00000"/>
        </patternFill>
      </fill>
    </dxf>
    <dxf>
      <fill>
        <patternFill>
          <bgColor theme="0" tint="-0.14996795556505021"/>
        </patternFill>
      </fill>
    </dxf>
    <dxf>
      <fill>
        <patternFill>
          <bgColor theme="4" tint="0.59996337778862885"/>
        </patternFill>
      </fill>
    </dxf>
    <dxf>
      <fill>
        <patternFill>
          <bgColor theme="7" tint="0.39994506668294322"/>
        </patternFill>
      </fill>
    </dxf>
    <dxf>
      <font>
        <color theme="0"/>
      </font>
      <fill>
        <patternFill>
          <bgColor rgb="FFFF0000"/>
        </patternFill>
      </fill>
    </dxf>
    <dxf>
      <fill>
        <patternFill>
          <bgColor theme="0" tint="-0.34998626667073579"/>
        </patternFill>
      </fill>
    </dxf>
    <dxf>
      <font>
        <color theme="0"/>
      </font>
      <fill>
        <patternFill>
          <bgColor rgb="FFC00000"/>
        </patternFill>
      </fill>
    </dxf>
    <dxf>
      <fill>
        <patternFill>
          <bgColor theme="0" tint="-0.14996795556505021"/>
        </patternFill>
      </fill>
    </dxf>
    <dxf>
      <fill>
        <patternFill>
          <bgColor theme="4" tint="0.59996337778862885"/>
        </patternFill>
      </fill>
    </dxf>
    <dxf>
      <fill>
        <patternFill>
          <bgColor theme="7" tint="0.39994506668294322"/>
        </patternFill>
      </fill>
    </dxf>
    <dxf>
      <font>
        <color theme="0"/>
      </font>
      <fill>
        <patternFill>
          <bgColor rgb="FFFF0000"/>
        </patternFill>
      </fill>
    </dxf>
    <dxf>
      <fill>
        <patternFill>
          <bgColor theme="0" tint="-0.34998626667073579"/>
        </patternFill>
      </fill>
    </dxf>
    <dxf>
      <font>
        <color theme="0"/>
      </font>
      <fill>
        <patternFill>
          <bgColor rgb="FFC00000"/>
        </patternFill>
      </fill>
    </dxf>
    <dxf>
      <fill>
        <patternFill>
          <bgColor theme="0" tint="-0.14996795556505021"/>
        </patternFill>
      </fill>
    </dxf>
    <dxf>
      <fill>
        <patternFill>
          <bgColor theme="4" tint="0.59996337778862885"/>
        </patternFill>
      </fill>
    </dxf>
    <dxf>
      <fill>
        <patternFill>
          <bgColor theme="7" tint="0.39994506668294322"/>
        </patternFill>
      </fill>
    </dxf>
    <dxf>
      <font>
        <color theme="0"/>
      </font>
      <fill>
        <patternFill>
          <bgColor rgb="FFFF0000"/>
        </patternFill>
      </fill>
    </dxf>
    <dxf>
      <fill>
        <patternFill>
          <bgColor theme="0" tint="-0.34998626667073579"/>
        </patternFill>
      </fill>
    </dxf>
    <dxf>
      <font>
        <color theme="0"/>
      </font>
      <fill>
        <patternFill>
          <bgColor rgb="FFC00000"/>
        </patternFill>
      </fill>
    </dxf>
    <dxf>
      <fill>
        <patternFill>
          <bgColor theme="0" tint="-0.14996795556505021"/>
        </patternFill>
      </fill>
    </dxf>
    <dxf>
      <fill>
        <patternFill>
          <bgColor theme="4"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b/>
        <i val="0"/>
      </font>
      <fill>
        <patternFill>
          <bgColor theme="9" tint="0.79998168889431442"/>
        </patternFill>
      </fill>
    </dxf>
    <dxf>
      <font>
        <b/>
        <i val="0"/>
      </font>
      <fill>
        <patternFill>
          <bgColor theme="9" tint="0.79998168889431442"/>
        </patternFill>
      </fill>
    </dxf>
  </dxfs>
  <tableStyles count="0" defaultTableStyle="TableStyleMedium2" defaultPivotStyle="PivotStyleLight16"/>
  <colors>
    <mruColors>
      <color rgb="FFE945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Arniger Witi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(2)'!$Y$18</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(2)'!$Z$18:$AH$18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07F-4A3F-820E-3523BCD720ED}"/>
            </c:ext>
          </c:extLst>
        </c:ser>
        <c:ser>
          <c:idx val="1"/>
          <c:order val="1"/>
          <c:tx>
            <c:strRef>
              <c:f>'Habitat 2021 OZ-EQS (2)'!$Y$19</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(2)'!$Z$19:$AH$19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1-C07F-4A3F-820E-3523BCD720ED}"/>
            </c:ext>
          </c:extLst>
        </c:ser>
        <c:ser>
          <c:idx val="2"/>
          <c:order val="2"/>
          <c:tx>
            <c:strRef>
              <c:f>'Habitat 2021 OZ-EQS (2)'!$Y$20</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(2)'!$Z$20:$AH$20</c:f>
              <c:numCache>
                <c:formatCode>General</c:formatCode>
                <c:ptCount val="9"/>
                <c:pt idx="0">
                  <c:v>1</c:v>
                </c:pt>
                <c:pt idx="1">
                  <c:v>1</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2-C07F-4A3F-820E-3523BCD720ED}"/>
            </c:ext>
          </c:extLst>
        </c:ser>
        <c:ser>
          <c:idx val="3"/>
          <c:order val="3"/>
          <c:tx>
            <c:strRef>
              <c:f>'Habitat 2021 OZ-EQS (2)'!$Y$21</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(2)'!$Z$21:$AH$21</c:f>
              <c:numCache>
                <c:formatCode>General</c:formatCode>
                <c:ptCount val="9"/>
                <c:pt idx="0">
                  <c:v>0</c:v>
                </c:pt>
                <c:pt idx="1">
                  <c:v>0</c:v>
                </c:pt>
                <c:pt idx="2">
                  <c:v>1</c:v>
                </c:pt>
                <c:pt idx="3">
                  <c:v>0</c:v>
                </c:pt>
                <c:pt idx="4">
                  <c:v>1</c:v>
                </c:pt>
                <c:pt idx="5">
                  <c:v>3</c:v>
                </c:pt>
                <c:pt idx="6">
                  <c:v>2</c:v>
                </c:pt>
                <c:pt idx="7">
                  <c:v>1</c:v>
                </c:pt>
                <c:pt idx="8">
                  <c:v>2</c:v>
                </c:pt>
              </c:numCache>
            </c:numRef>
          </c:val>
          <c:extLst>
            <c:ext xmlns:c16="http://schemas.microsoft.com/office/drawing/2014/chart" uri="{C3380CC4-5D6E-409C-BE32-E72D297353CC}">
              <c16:uniqueId val="{00000003-C07F-4A3F-820E-3523BCD720ED}"/>
            </c:ext>
          </c:extLst>
        </c:ser>
        <c:ser>
          <c:idx val="4"/>
          <c:order val="4"/>
          <c:tx>
            <c:strRef>
              <c:f>'Habitat 2021 OZ-EQS (2)'!$Y$22</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(2)'!$Z$22:$AH$22</c:f>
              <c:numCache>
                <c:formatCode>General</c:formatCode>
                <c:ptCount val="9"/>
                <c:pt idx="0">
                  <c:v>0</c:v>
                </c:pt>
                <c:pt idx="1">
                  <c:v>0</c:v>
                </c:pt>
                <c:pt idx="2">
                  <c:v>0</c:v>
                </c:pt>
                <c:pt idx="3">
                  <c:v>0</c:v>
                </c:pt>
                <c:pt idx="4">
                  <c:v>1</c:v>
                </c:pt>
                <c:pt idx="5">
                  <c:v>1</c:v>
                </c:pt>
                <c:pt idx="6">
                  <c:v>1</c:v>
                </c:pt>
                <c:pt idx="7">
                  <c:v>1</c:v>
                </c:pt>
                <c:pt idx="8">
                  <c:v>0</c:v>
                </c:pt>
              </c:numCache>
            </c:numRef>
          </c:val>
          <c:extLst>
            <c:ext xmlns:c16="http://schemas.microsoft.com/office/drawing/2014/chart" uri="{C3380CC4-5D6E-409C-BE32-E72D297353CC}">
              <c16:uniqueId val="{00000004-C07F-4A3F-820E-3523BCD720E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Barchetsee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(2)'!$Y$55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(2)'!$Z$55:$AH$55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E2F-4F17-B863-D1275DD86DBE}"/>
            </c:ext>
          </c:extLst>
        </c:ser>
        <c:ser>
          <c:idx val="1"/>
          <c:order val="1"/>
          <c:tx>
            <c:strRef>
              <c:f>'Habitat 2021 OZ-EQS (2)'!$Y$56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(2)'!$Z$56:$AH$56</c:f>
              <c:numCache>
                <c:formatCode>General</c:formatCode>
                <c:ptCount val="9"/>
                <c:pt idx="0">
                  <c:v>0</c:v>
                </c:pt>
                <c:pt idx="1">
                  <c:v>0</c:v>
                </c:pt>
                <c:pt idx="2">
                  <c:v>1</c:v>
                </c:pt>
                <c:pt idx="3">
                  <c:v>0</c:v>
                </c:pt>
                <c:pt idx="4">
                  <c:v>1</c:v>
                </c:pt>
                <c:pt idx="5">
                  <c:v>2</c:v>
                </c:pt>
                <c:pt idx="6">
                  <c:v>0</c:v>
                </c:pt>
                <c:pt idx="7">
                  <c:v>0</c:v>
                </c:pt>
                <c:pt idx="8">
                  <c:v>0</c:v>
                </c:pt>
              </c:numCache>
            </c:numRef>
          </c:val>
          <c:extLst>
            <c:ext xmlns:c16="http://schemas.microsoft.com/office/drawing/2014/chart" uri="{C3380CC4-5D6E-409C-BE32-E72D297353CC}">
              <c16:uniqueId val="{00000001-1E2F-4F17-B863-D1275DD86DBE}"/>
            </c:ext>
          </c:extLst>
        </c:ser>
        <c:ser>
          <c:idx val="2"/>
          <c:order val="2"/>
          <c:tx>
            <c:strRef>
              <c:f>'Habitat 2021 OZ-EQS (2)'!$Y$57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(2)'!$Z$57:$AH$57</c:f>
              <c:numCache>
                <c:formatCode>General</c:formatCode>
                <c:ptCount val="9"/>
                <c:pt idx="0">
                  <c:v>0</c:v>
                </c:pt>
                <c:pt idx="1">
                  <c:v>0</c:v>
                </c:pt>
                <c:pt idx="2">
                  <c:v>2</c:v>
                </c:pt>
                <c:pt idx="3">
                  <c:v>0</c:v>
                </c:pt>
                <c:pt idx="4">
                  <c:v>3</c:v>
                </c:pt>
                <c:pt idx="5">
                  <c:v>1</c:v>
                </c:pt>
                <c:pt idx="6">
                  <c:v>2</c:v>
                </c:pt>
                <c:pt idx="7">
                  <c:v>0</c:v>
                </c:pt>
                <c:pt idx="8">
                  <c:v>1</c:v>
                </c:pt>
              </c:numCache>
            </c:numRef>
          </c:val>
          <c:extLst>
            <c:ext xmlns:c16="http://schemas.microsoft.com/office/drawing/2014/chart" uri="{C3380CC4-5D6E-409C-BE32-E72D297353CC}">
              <c16:uniqueId val="{00000002-1E2F-4F17-B863-D1275DD86DBE}"/>
            </c:ext>
          </c:extLst>
        </c:ser>
        <c:ser>
          <c:idx val="3"/>
          <c:order val="3"/>
          <c:tx>
            <c:strRef>
              <c:f>'Habitat 2021 OZ-EQS (2)'!$Y$58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(2)'!$Z$58:$AH$58</c:f>
              <c:numCache>
                <c:formatCode>General</c:formatCode>
                <c:ptCount val="9"/>
                <c:pt idx="0">
                  <c:v>1</c:v>
                </c:pt>
                <c:pt idx="1">
                  <c:v>0</c:v>
                </c:pt>
                <c:pt idx="2">
                  <c:v>2</c:v>
                </c:pt>
                <c:pt idx="3">
                  <c:v>2</c:v>
                </c:pt>
                <c:pt idx="4">
                  <c:v>0</c:v>
                </c:pt>
                <c:pt idx="5">
                  <c:v>5</c:v>
                </c:pt>
                <c:pt idx="6">
                  <c:v>2</c:v>
                </c:pt>
                <c:pt idx="7">
                  <c:v>1</c:v>
                </c:pt>
                <c:pt idx="8">
                  <c:v>4</c:v>
                </c:pt>
              </c:numCache>
            </c:numRef>
          </c:val>
          <c:extLst>
            <c:ext xmlns:c16="http://schemas.microsoft.com/office/drawing/2014/chart" uri="{C3380CC4-5D6E-409C-BE32-E72D297353CC}">
              <c16:uniqueId val="{00000003-1E2F-4F17-B863-D1275DD86DBE}"/>
            </c:ext>
          </c:extLst>
        </c:ser>
        <c:ser>
          <c:idx val="4"/>
          <c:order val="4"/>
          <c:tx>
            <c:strRef>
              <c:f>'Habitat 2021 OZ-EQS (2)'!$Y$59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(2)'!$Z$59:$AH$59</c:f>
              <c:numCache>
                <c:formatCode>General</c:formatCode>
                <c:ptCount val="9"/>
                <c:pt idx="0">
                  <c:v>4</c:v>
                </c:pt>
                <c:pt idx="1">
                  <c:v>4</c:v>
                </c:pt>
                <c:pt idx="2">
                  <c:v>4</c:v>
                </c:pt>
                <c:pt idx="3">
                  <c:v>4</c:v>
                </c:pt>
                <c:pt idx="4">
                  <c:v>8</c:v>
                </c:pt>
                <c:pt idx="5">
                  <c:v>6</c:v>
                </c:pt>
                <c:pt idx="6">
                  <c:v>6</c:v>
                </c:pt>
                <c:pt idx="7">
                  <c:v>7</c:v>
                </c:pt>
                <c:pt idx="8">
                  <c:v>6</c:v>
                </c:pt>
              </c:numCache>
            </c:numRef>
          </c:val>
          <c:extLst>
            <c:ext xmlns:c16="http://schemas.microsoft.com/office/drawing/2014/chart" uri="{C3380CC4-5D6E-409C-BE32-E72D297353CC}">
              <c16:uniqueId val="{00000004-1E2F-4F17-B863-D1275DD86DBE}"/>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Bommer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(2)'!$Y$111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(2)'!$Z$111:$AH$111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AA2-40D8-9EAB-D0F4BCAA442C}"/>
            </c:ext>
          </c:extLst>
        </c:ser>
        <c:ser>
          <c:idx val="1"/>
          <c:order val="1"/>
          <c:tx>
            <c:strRef>
              <c:f>'Habitat 2021 OZ-EQS (2)'!$Y$112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(2)'!$Z$112:$AH$112</c:f>
              <c:numCache>
                <c:formatCode>General</c:formatCode>
                <c:ptCount val="9"/>
                <c:pt idx="0">
                  <c:v>0</c:v>
                </c:pt>
                <c:pt idx="1">
                  <c:v>0</c:v>
                </c:pt>
                <c:pt idx="2">
                  <c:v>1</c:v>
                </c:pt>
                <c:pt idx="3">
                  <c:v>2</c:v>
                </c:pt>
                <c:pt idx="4">
                  <c:v>1</c:v>
                </c:pt>
                <c:pt idx="5">
                  <c:v>0</c:v>
                </c:pt>
                <c:pt idx="6">
                  <c:v>1</c:v>
                </c:pt>
                <c:pt idx="7">
                  <c:v>0</c:v>
                </c:pt>
                <c:pt idx="8">
                  <c:v>2</c:v>
                </c:pt>
              </c:numCache>
            </c:numRef>
          </c:val>
          <c:extLst>
            <c:ext xmlns:c16="http://schemas.microsoft.com/office/drawing/2014/chart" uri="{C3380CC4-5D6E-409C-BE32-E72D297353CC}">
              <c16:uniqueId val="{00000001-1AA2-40D8-9EAB-D0F4BCAA442C}"/>
            </c:ext>
          </c:extLst>
        </c:ser>
        <c:ser>
          <c:idx val="2"/>
          <c:order val="2"/>
          <c:tx>
            <c:strRef>
              <c:f>'Habitat 2021 OZ-EQS (2)'!$Y$113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(2)'!$Z$113:$AH$113</c:f>
              <c:numCache>
                <c:formatCode>General</c:formatCode>
                <c:ptCount val="9"/>
                <c:pt idx="0">
                  <c:v>3</c:v>
                </c:pt>
                <c:pt idx="1">
                  <c:v>2</c:v>
                </c:pt>
                <c:pt idx="2">
                  <c:v>4</c:v>
                </c:pt>
                <c:pt idx="3">
                  <c:v>10</c:v>
                </c:pt>
                <c:pt idx="4">
                  <c:v>0</c:v>
                </c:pt>
                <c:pt idx="5">
                  <c:v>0</c:v>
                </c:pt>
                <c:pt idx="6">
                  <c:v>1</c:v>
                </c:pt>
                <c:pt idx="7">
                  <c:v>4</c:v>
                </c:pt>
                <c:pt idx="8">
                  <c:v>4</c:v>
                </c:pt>
              </c:numCache>
            </c:numRef>
          </c:val>
          <c:extLst>
            <c:ext xmlns:c16="http://schemas.microsoft.com/office/drawing/2014/chart" uri="{C3380CC4-5D6E-409C-BE32-E72D297353CC}">
              <c16:uniqueId val="{00000002-1AA2-40D8-9EAB-D0F4BCAA442C}"/>
            </c:ext>
          </c:extLst>
        </c:ser>
        <c:ser>
          <c:idx val="3"/>
          <c:order val="3"/>
          <c:tx>
            <c:strRef>
              <c:f>'Habitat 2021 OZ-EQS (2)'!$Y$114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(2)'!$Z$114:$AH$114</c:f>
              <c:numCache>
                <c:formatCode>General</c:formatCode>
                <c:ptCount val="9"/>
                <c:pt idx="0">
                  <c:v>1</c:v>
                </c:pt>
                <c:pt idx="1">
                  <c:v>1</c:v>
                </c:pt>
                <c:pt idx="2">
                  <c:v>2</c:v>
                </c:pt>
                <c:pt idx="3">
                  <c:v>3</c:v>
                </c:pt>
                <c:pt idx="4">
                  <c:v>2</c:v>
                </c:pt>
                <c:pt idx="5">
                  <c:v>2</c:v>
                </c:pt>
                <c:pt idx="6">
                  <c:v>2</c:v>
                </c:pt>
                <c:pt idx="7">
                  <c:v>1</c:v>
                </c:pt>
                <c:pt idx="8">
                  <c:v>4</c:v>
                </c:pt>
              </c:numCache>
            </c:numRef>
          </c:val>
          <c:extLst>
            <c:ext xmlns:c16="http://schemas.microsoft.com/office/drawing/2014/chart" uri="{C3380CC4-5D6E-409C-BE32-E72D297353CC}">
              <c16:uniqueId val="{00000003-1AA2-40D8-9EAB-D0F4BCAA442C}"/>
            </c:ext>
          </c:extLst>
        </c:ser>
        <c:ser>
          <c:idx val="4"/>
          <c:order val="4"/>
          <c:tx>
            <c:strRef>
              <c:f>'Habitat 2021 OZ-EQS (2)'!$Y$115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(2)'!$Z$115:$AH$115</c:f>
              <c:numCache>
                <c:formatCode>General</c:formatCode>
                <c:ptCount val="9"/>
                <c:pt idx="0">
                  <c:v>9</c:v>
                </c:pt>
                <c:pt idx="1">
                  <c:v>10</c:v>
                </c:pt>
                <c:pt idx="2">
                  <c:v>10</c:v>
                </c:pt>
                <c:pt idx="3">
                  <c:v>10</c:v>
                </c:pt>
                <c:pt idx="4">
                  <c:v>11</c:v>
                </c:pt>
                <c:pt idx="5">
                  <c:v>11</c:v>
                </c:pt>
                <c:pt idx="6">
                  <c:v>14</c:v>
                </c:pt>
                <c:pt idx="7">
                  <c:v>14</c:v>
                </c:pt>
                <c:pt idx="8">
                  <c:v>13</c:v>
                </c:pt>
              </c:numCache>
            </c:numRef>
          </c:val>
          <c:extLst>
            <c:ext xmlns:c16="http://schemas.microsoft.com/office/drawing/2014/chart" uri="{C3380CC4-5D6E-409C-BE32-E72D297353CC}">
              <c16:uniqueId val="{00000004-1AA2-40D8-9EAB-D0F4BCAA442C}"/>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2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Hauptwiler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(2)'!$Y$145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(2)'!$Z$145:$AH$145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F8F-4E07-8948-B6B8F7DAD8E4}"/>
            </c:ext>
          </c:extLst>
        </c:ser>
        <c:ser>
          <c:idx val="1"/>
          <c:order val="1"/>
          <c:tx>
            <c:strRef>
              <c:f>'Habitat 2021 OZ-EQS (2)'!$Y$146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(2)'!$Z$146:$AH$146</c:f>
              <c:numCache>
                <c:formatCode>General</c:formatCode>
                <c:ptCount val="9"/>
                <c:pt idx="0">
                  <c:v>0</c:v>
                </c:pt>
                <c:pt idx="1">
                  <c:v>1</c:v>
                </c:pt>
                <c:pt idx="2">
                  <c:v>3</c:v>
                </c:pt>
                <c:pt idx="3">
                  <c:v>0</c:v>
                </c:pt>
                <c:pt idx="4">
                  <c:v>0</c:v>
                </c:pt>
                <c:pt idx="5">
                  <c:v>0</c:v>
                </c:pt>
                <c:pt idx="6">
                  <c:v>0</c:v>
                </c:pt>
                <c:pt idx="7">
                  <c:v>0</c:v>
                </c:pt>
                <c:pt idx="8">
                  <c:v>1</c:v>
                </c:pt>
              </c:numCache>
            </c:numRef>
          </c:val>
          <c:extLst>
            <c:ext xmlns:c16="http://schemas.microsoft.com/office/drawing/2014/chart" uri="{C3380CC4-5D6E-409C-BE32-E72D297353CC}">
              <c16:uniqueId val="{00000001-4F8F-4E07-8948-B6B8F7DAD8E4}"/>
            </c:ext>
          </c:extLst>
        </c:ser>
        <c:ser>
          <c:idx val="2"/>
          <c:order val="2"/>
          <c:tx>
            <c:strRef>
              <c:f>'Habitat 2021 OZ-EQS (2)'!$Y$147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(2)'!$Z$147:$AH$147</c:f>
              <c:numCache>
                <c:formatCode>General</c:formatCode>
                <c:ptCount val="9"/>
                <c:pt idx="0">
                  <c:v>1</c:v>
                </c:pt>
                <c:pt idx="1">
                  <c:v>7</c:v>
                </c:pt>
                <c:pt idx="2">
                  <c:v>10</c:v>
                </c:pt>
                <c:pt idx="3">
                  <c:v>1</c:v>
                </c:pt>
                <c:pt idx="4">
                  <c:v>0</c:v>
                </c:pt>
                <c:pt idx="5">
                  <c:v>0</c:v>
                </c:pt>
                <c:pt idx="6">
                  <c:v>0</c:v>
                </c:pt>
                <c:pt idx="7">
                  <c:v>0</c:v>
                </c:pt>
                <c:pt idx="8">
                  <c:v>2</c:v>
                </c:pt>
              </c:numCache>
            </c:numRef>
          </c:val>
          <c:extLst>
            <c:ext xmlns:c16="http://schemas.microsoft.com/office/drawing/2014/chart" uri="{C3380CC4-5D6E-409C-BE32-E72D297353CC}">
              <c16:uniqueId val="{00000002-4F8F-4E07-8948-B6B8F7DAD8E4}"/>
            </c:ext>
          </c:extLst>
        </c:ser>
        <c:ser>
          <c:idx val="3"/>
          <c:order val="3"/>
          <c:tx>
            <c:strRef>
              <c:f>'Habitat 2021 OZ-EQS (2)'!$Y$148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(2)'!$Z$148:$AH$148</c:f>
              <c:numCache>
                <c:formatCode>General</c:formatCode>
                <c:ptCount val="9"/>
                <c:pt idx="0">
                  <c:v>0</c:v>
                </c:pt>
                <c:pt idx="1">
                  <c:v>2</c:v>
                </c:pt>
                <c:pt idx="2">
                  <c:v>1</c:v>
                </c:pt>
                <c:pt idx="3">
                  <c:v>1</c:v>
                </c:pt>
                <c:pt idx="4">
                  <c:v>0</c:v>
                </c:pt>
                <c:pt idx="5">
                  <c:v>5</c:v>
                </c:pt>
                <c:pt idx="6">
                  <c:v>2</c:v>
                </c:pt>
                <c:pt idx="7">
                  <c:v>1</c:v>
                </c:pt>
                <c:pt idx="8">
                  <c:v>2</c:v>
                </c:pt>
              </c:numCache>
            </c:numRef>
          </c:val>
          <c:extLst>
            <c:ext xmlns:c16="http://schemas.microsoft.com/office/drawing/2014/chart" uri="{C3380CC4-5D6E-409C-BE32-E72D297353CC}">
              <c16:uniqueId val="{00000003-4F8F-4E07-8948-B6B8F7DAD8E4}"/>
            </c:ext>
          </c:extLst>
        </c:ser>
        <c:ser>
          <c:idx val="4"/>
          <c:order val="4"/>
          <c:tx>
            <c:strRef>
              <c:f>'Habitat 2021 OZ-EQS (2)'!$Y$149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(2)'!$Z$149:$AH$149</c:f>
              <c:numCache>
                <c:formatCode>General</c:formatCode>
                <c:ptCount val="9"/>
                <c:pt idx="0">
                  <c:v>4</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4-4F8F-4E07-8948-B6B8F7DAD8E4}"/>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Oberschachen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(2)'!$Y$169</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(2)'!$Z$169:$AH$169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39C-4EB8-AB84-88D0B47333DF}"/>
            </c:ext>
          </c:extLst>
        </c:ser>
        <c:ser>
          <c:idx val="1"/>
          <c:order val="1"/>
          <c:tx>
            <c:strRef>
              <c:f>'Habitat 2021 OZ-EQS (2)'!$Y$170</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(2)'!$Z$170:$AH$170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39C-4EB8-AB84-88D0B47333DF}"/>
            </c:ext>
          </c:extLst>
        </c:ser>
        <c:ser>
          <c:idx val="2"/>
          <c:order val="2"/>
          <c:tx>
            <c:strRef>
              <c:f>'Habitat 2021 OZ-EQS (2)'!$Y$171</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(2)'!$Z$171:$AH$171</c:f>
              <c:numCache>
                <c:formatCode>General</c:formatCode>
                <c:ptCount val="9"/>
                <c:pt idx="0">
                  <c:v>0</c:v>
                </c:pt>
                <c:pt idx="1">
                  <c:v>0</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D39C-4EB8-AB84-88D0B47333DF}"/>
            </c:ext>
          </c:extLst>
        </c:ser>
        <c:ser>
          <c:idx val="3"/>
          <c:order val="3"/>
          <c:tx>
            <c:strRef>
              <c:f>'Habitat 2021 OZ-EQS (2)'!$Y$172</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(2)'!$Z$172:$AH$172</c:f>
              <c:numCache>
                <c:formatCode>General</c:formatCode>
                <c:ptCount val="9"/>
                <c:pt idx="0">
                  <c:v>1</c:v>
                </c:pt>
                <c:pt idx="1">
                  <c:v>1</c:v>
                </c:pt>
                <c:pt idx="2">
                  <c:v>1</c:v>
                </c:pt>
                <c:pt idx="3">
                  <c:v>1</c:v>
                </c:pt>
                <c:pt idx="4">
                  <c:v>0</c:v>
                </c:pt>
                <c:pt idx="5">
                  <c:v>0</c:v>
                </c:pt>
                <c:pt idx="6">
                  <c:v>2</c:v>
                </c:pt>
                <c:pt idx="7">
                  <c:v>0</c:v>
                </c:pt>
                <c:pt idx="8">
                  <c:v>0</c:v>
                </c:pt>
              </c:numCache>
            </c:numRef>
          </c:val>
          <c:extLst>
            <c:ext xmlns:c16="http://schemas.microsoft.com/office/drawing/2014/chart" uri="{C3380CC4-5D6E-409C-BE32-E72D297353CC}">
              <c16:uniqueId val="{00000003-D39C-4EB8-AB84-88D0B47333DF}"/>
            </c:ext>
          </c:extLst>
        </c:ser>
        <c:ser>
          <c:idx val="4"/>
          <c:order val="4"/>
          <c:tx>
            <c:strRef>
              <c:f>'Habitat 2021 OZ-EQS (2)'!$Y$173</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(2)'!$Z$173:$AH$173</c:f>
              <c:numCache>
                <c:formatCode>General</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4-D39C-4EB8-AB84-88D0B47333DF}"/>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Seematte/ Hellsee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(2)'!$Y$201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(2)'!$Z$201:$AH$201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700-431C-8C3C-E0B01F96AE83}"/>
            </c:ext>
          </c:extLst>
        </c:ser>
        <c:ser>
          <c:idx val="1"/>
          <c:order val="1"/>
          <c:tx>
            <c:strRef>
              <c:f>'Habitat 2021 OZ-EQS (2)'!$Y$202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(2)'!$Z$202:$AH$202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700-431C-8C3C-E0B01F96AE83}"/>
            </c:ext>
          </c:extLst>
        </c:ser>
        <c:ser>
          <c:idx val="2"/>
          <c:order val="2"/>
          <c:tx>
            <c:strRef>
              <c:f>'Habitat 2021 OZ-EQS (2)'!$Y$203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(2)'!$Z$203:$AH$203</c:f>
              <c:numCache>
                <c:formatCode>General</c:formatCode>
                <c:ptCount val="9"/>
                <c:pt idx="0">
                  <c:v>6</c:v>
                </c:pt>
                <c:pt idx="1">
                  <c:v>2</c:v>
                </c:pt>
                <c:pt idx="2">
                  <c:v>1</c:v>
                </c:pt>
                <c:pt idx="3">
                  <c:v>1</c:v>
                </c:pt>
                <c:pt idx="4">
                  <c:v>0</c:v>
                </c:pt>
                <c:pt idx="5">
                  <c:v>0</c:v>
                </c:pt>
                <c:pt idx="6">
                  <c:v>0</c:v>
                </c:pt>
                <c:pt idx="7">
                  <c:v>1</c:v>
                </c:pt>
                <c:pt idx="8">
                  <c:v>1</c:v>
                </c:pt>
              </c:numCache>
            </c:numRef>
          </c:val>
          <c:extLst>
            <c:ext xmlns:c16="http://schemas.microsoft.com/office/drawing/2014/chart" uri="{C3380CC4-5D6E-409C-BE32-E72D297353CC}">
              <c16:uniqueId val="{00000002-9700-431C-8C3C-E0B01F96AE83}"/>
            </c:ext>
          </c:extLst>
        </c:ser>
        <c:ser>
          <c:idx val="3"/>
          <c:order val="3"/>
          <c:tx>
            <c:strRef>
              <c:f>'Habitat 2021 OZ-EQS (2)'!$Y$204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(2)'!$Z$204:$AH$204</c:f>
              <c:numCache>
                <c:formatCode>General</c:formatCode>
                <c:ptCount val="9"/>
                <c:pt idx="0">
                  <c:v>2</c:v>
                </c:pt>
                <c:pt idx="1">
                  <c:v>0</c:v>
                </c:pt>
                <c:pt idx="2">
                  <c:v>1</c:v>
                </c:pt>
                <c:pt idx="3">
                  <c:v>0</c:v>
                </c:pt>
                <c:pt idx="4">
                  <c:v>1</c:v>
                </c:pt>
                <c:pt idx="5">
                  <c:v>0</c:v>
                </c:pt>
                <c:pt idx="6">
                  <c:v>0</c:v>
                </c:pt>
                <c:pt idx="7">
                  <c:v>0</c:v>
                </c:pt>
                <c:pt idx="8">
                  <c:v>2</c:v>
                </c:pt>
              </c:numCache>
            </c:numRef>
          </c:val>
          <c:extLst>
            <c:ext xmlns:c16="http://schemas.microsoft.com/office/drawing/2014/chart" uri="{C3380CC4-5D6E-409C-BE32-E72D297353CC}">
              <c16:uniqueId val="{00000003-9700-431C-8C3C-E0B01F96AE83}"/>
            </c:ext>
          </c:extLst>
        </c:ser>
        <c:ser>
          <c:idx val="4"/>
          <c:order val="4"/>
          <c:tx>
            <c:strRef>
              <c:f>'Habitat 2021 OZ-EQS (2)'!$Y$205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 (2)'!$Z$205:$AH$205</c:f>
              <c:numCache>
                <c:formatCode>General</c:formatCode>
                <c:ptCount val="9"/>
                <c:pt idx="0">
                  <c:v>3</c:v>
                </c:pt>
                <c:pt idx="1">
                  <c:v>3</c:v>
                </c:pt>
                <c:pt idx="2">
                  <c:v>2</c:v>
                </c:pt>
                <c:pt idx="3">
                  <c:v>2</c:v>
                </c:pt>
                <c:pt idx="4">
                  <c:v>2</c:v>
                </c:pt>
                <c:pt idx="5">
                  <c:v>2</c:v>
                </c:pt>
                <c:pt idx="6">
                  <c:v>5</c:v>
                </c:pt>
                <c:pt idx="7">
                  <c:v>7</c:v>
                </c:pt>
                <c:pt idx="8">
                  <c:v>7</c:v>
                </c:pt>
              </c:numCache>
            </c:numRef>
          </c:val>
          <c:extLst>
            <c:ext xmlns:c16="http://schemas.microsoft.com/office/drawing/2014/chart" uri="{C3380CC4-5D6E-409C-BE32-E72D297353CC}">
              <c16:uniqueId val="{00000004-9700-431C-8C3C-E0B01F96AE83}"/>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'Habitat 2021 OZ-EQS (2)'!$CB$17</c:f>
          <c:strCache>
            <c:ptCount val="1"/>
            <c:pt idx="0">
              <c:v> Arniger Witi HW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(2)'!$CB$18</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(2)'!$CC$17:$CK$17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(2)'!$CC$18:$CK$18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E62-4CE2-A1A3-258BC2012BB1}"/>
            </c:ext>
          </c:extLst>
        </c:ser>
        <c:ser>
          <c:idx val="1"/>
          <c:order val="1"/>
          <c:tx>
            <c:strRef>
              <c:f>'Habitat 2021 OZ-EQS (2)'!$CB$19</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(2)'!$CC$17:$CK$17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(2)'!$CC$19:$CK$19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1-1E62-4CE2-A1A3-258BC2012BB1}"/>
            </c:ext>
          </c:extLst>
        </c:ser>
        <c:ser>
          <c:idx val="2"/>
          <c:order val="2"/>
          <c:tx>
            <c:strRef>
              <c:f>'Habitat 2021 OZ-EQS (2)'!$CB$20</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(2)'!$CC$17:$CK$17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(2)'!$CC$20:$CK$20</c:f>
              <c:numCache>
                <c:formatCode>General</c:formatCode>
                <c:ptCount val="9"/>
                <c:pt idx="0">
                  <c:v>1</c:v>
                </c:pt>
                <c:pt idx="1">
                  <c:v>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E62-4CE2-A1A3-258BC2012BB1}"/>
            </c:ext>
          </c:extLst>
        </c:ser>
        <c:ser>
          <c:idx val="3"/>
          <c:order val="3"/>
          <c:tx>
            <c:strRef>
              <c:f>'Habitat 2021 OZ-EQS (2)'!$CB$21</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(2)'!$CC$17:$CK$17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(2)'!$CC$21:$CK$21</c:f>
              <c:numCache>
                <c:formatCode>General</c:formatCode>
                <c:ptCount val="9"/>
                <c:pt idx="0">
                  <c:v>0</c:v>
                </c:pt>
                <c:pt idx="1">
                  <c:v>0</c:v>
                </c:pt>
                <c:pt idx="2">
                  <c:v>1</c:v>
                </c:pt>
                <c:pt idx="3">
                  <c:v>0</c:v>
                </c:pt>
                <c:pt idx="4">
                  <c:v>1</c:v>
                </c:pt>
                <c:pt idx="5">
                  <c:v>3</c:v>
                </c:pt>
                <c:pt idx="6">
                  <c:v>1</c:v>
                </c:pt>
                <c:pt idx="7">
                  <c:v>1</c:v>
                </c:pt>
                <c:pt idx="8">
                  <c:v>2</c:v>
                </c:pt>
              </c:numCache>
            </c:numRef>
          </c:val>
          <c:extLst>
            <c:ext xmlns:c16="http://schemas.microsoft.com/office/drawing/2014/chart" uri="{C3380CC4-5D6E-409C-BE32-E72D297353CC}">
              <c16:uniqueId val="{00000003-1E62-4CE2-A1A3-258BC2012BB1}"/>
            </c:ext>
          </c:extLst>
        </c:ser>
        <c:ser>
          <c:idx val="4"/>
          <c:order val="4"/>
          <c:tx>
            <c:strRef>
              <c:f>'Habitat 2021 OZ-EQS (2)'!$CB$22</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(2)'!$CC$17:$CK$17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(2)'!$CC$22:$CK$22</c:f>
              <c:numCache>
                <c:formatCode>General</c:formatCode>
                <c:ptCount val="9"/>
                <c:pt idx="0">
                  <c:v>0</c:v>
                </c:pt>
                <c:pt idx="1">
                  <c:v>0</c:v>
                </c:pt>
                <c:pt idx="2">
                  <c:v>0</c:v>
                </c:pt>
                <c:pt idx="3">
                  <c:v>0</c:v>
                </c:pt>
                <c:pt idx="4">
                  <c:v>1</c:v>
                </c:pt>
                <c:pt idx="5">
                  <c:v>1</c:v>
                </c:pt>
                <c:pt idx="6">
                  <c:v>1</c:v>
                </c:pt>
                <c:pt idx="7">
                  <c:v>1</c:v>
                </c:pt>
                <c:pt idx="8">
                  <c:v>0</c:v>
                </c:pt>
              </c:numCache>
            </c:numRef>
          </c:val>
          <c:extLst>
            <c:ext xmlns:c16="http://schemas.microsoft.com/office/drawing/2014/chart" uri="{C3380CC4-5D6E-409C-BE32-E72D297353CC}">
              <c16:uniqueId val="{00000004-1E62-4CE2-A1A3-258BC2012BB1}"/>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'Habitat 2021 OZ-EQS (2)'!$CB$54</c:f>
          <c:strCache>
            <c:ptCount val="1"/>
            <c:pt idx="0">
              <c:v> Barchetsee HW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(2)'!$CB$55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(2)'!$CC$54:$CK$54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(2)'!$CC$55:$CK$55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8D0-4861-AA1E-F484C2061D42}"/>
            </c:ext>
          </c:extLst>
        </c:ser>
        <c:ser>
          <c:idx val="1"/>
          <c:order val="1"/>
          <c:tx>
            <c:strRef>
              <c:f>'Habitat 2021 OZ-EQS (2)'!$CB$56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(2)'!$CC$54:$CK$54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(2)'!$CC$56:$CK$56</c:f>
              <c:numCache>
                <c:formatCode>General</c:formatCode>
                <c:ptCount val="9"/>
                <c:pt idx="0">
                  <c:v>0</c:v>
                </c:pt>
                <c:pt idx="1">
                  <c:v>0</c:v>
                </c:pt>
                <c:pt idx="2">
                  <c:v>1</c:v>
                </c:pt>
                <c:pt idx="3">
                  <c:v>0</c:v>
                </c:pt>
                <c:pt idx="4">
                  <c:v>1</c:v>
                </c:pt>
                <c:pt idx="5">
                  <c:v>2</c:v>
                </c:pt>
                <c:pt idx="6">
                  <c:v>0</c:v>
                </c:pt>
                <c:pt idx="7">
                  <c:v>0</c:v>
                </c:pt>
                <c:pt idx="8">
                  <c:v>0</c:v>
                </c:pt>
              </c:numCache>
            </c:numRef>
          </c:val>
          <c:extLst>
            <c:ext xmlns:c16="http://schemas.microsoft.com/office/drawing/2014/chart" uri="{C3380CC4-5D6E-409C-BE32-E72D297353CC}">
              <c16:uniqueId val="{00000001-D8D0-4861-AA1E-F484C2061D42}"/>
            </c:ext>
          </c:extLst>
        </c:ser>
        <c:ser>
          <c:idx val="2"/>
          <c:order val="2"/>
          <c:tx>
            <c:strRef>
              <c:f>'Habitat 2021 OZ-EQS (2)'!$CB$57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(2)'!$CC$54:$CK$54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(2)'!$CC$57:$CK$57</c:f>
              <c:numCache>
                <c:formatCode>General</c:formatCode>
                <c:ptCount val="9"/>
                <c:pt idx="0">
                  <c:v>0</c:v>
                </c:pt>
                <c:pt idx="1">
                  <c:v>0</c:v>
                </c:pt>
                <c:pt idx="2">
                  <c:v>1</c:v>
                </c:pt>
                <c:pt idx="3">
                  <c:v>0</c:v>
                </c:pt>
                <c:pt idx="4">
                  <c:v>3</c:v>
                </c:pt>
                <c:pt idx="5">
                  <c:v>0</c:v>
                </c:pt>
                <c:pt idx="6">
                  <c:v>1</c:v>
                </c:pt>
                <c:pt idx="7">
                  <c:v>0</c:v>
                </c:pt>
                <c:pt idx="8">
                  <c:v>0</c:v>
                </c:pt>
              </c:numCache>
            </c:numRef>
          </c:val>
          <c:extLst>
            <c:ext xmlns:c16="http://schemas.microsoft.com/office/drawing/2014/chart" uri="{C3380CC4-5D6E-409C-BE32-E72D297353CC}">
              <c16:uniqueId val="{00000002-D8D0-4861-AA1E-F484C2061D42}"/>
            </c:ext>
          </c:extLst>
        </c:ser>
        <c:ser>
          <c:idx val="3"/>
          <c:order val="3"/>
          <c:tx>
            <c:strRef>
              <c:f>'Habitat 2021 OZ-EQS (2)'!$CB$58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(2)'!$CC$54:$CK$54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(2)'!$CC$58:$CK$58</c:f>
              <c:numCache>
                <c:formatCode>General</c:formatCode>
                <c:ptCount val="9"/>
                <c:pt idx="0">
                  <c:v>1</c:v>
                </c:pt>
                <c:pt idx="1">
                  <c:v>0</c:v>
                </c:pt>
                <c:pt idx="2">
                  <c:v>2</c:v>
                </c:pt>
                <c:pt idx="3">
                  <c:v>2</c:v>
                </c:pt>
                <c:pt idx="4">
                  <c:v>0</c:v>
                </c:pt>
                <c:pt idx="5">
                  <c:v>5</c:v>
                </c:pt>
                <c:pt idx="6">
                  <c:v>1</c:v>
                </c:pt>
                <c:pt idx="7">
                  <c:v>1</c:v>
                </c:pt>
                <c:pt idx="8">
                  <c:v>3</c:v>
                </c:pt>
              </c:numCache>
            </c:numRef>
          </c:val>
          <c:extLst>
            <c:ext xmlns:c16="http://schemas.microsoft.com/office/drawing/2014/chart" uri="{C3380CC4-5D6E-409C-BE32-E72D297353CC}">
              <c16:uniqueId val="{00000003-D8D0-4861-AA1E-F484C2061D42}"/>
            </c:ext>
          </c:extLst>
        </c:ser>
        <c:ser>
          <c:idx val="4"/>
          <c:order val="4"/>
          <c:tx>
            <c:strRef>
              <c:f>'Habitat 2021 OZ-EQS (2)'!$CB$59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(2)'!$CC$54:$CK$54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(2)'!$CC$59:$CK$59</c:f>
              <c:numCache>
                <c:formatCode>General</c:formatCode>
                <c:ptCount val="9"/>
                <c:pt idx="0">
                  <c:v>4</c:v>
                </c:pt>
                <c:pt idx="1">
                  <c:v>4</c:v>
                </c:pt>
                <c:pt idx="2">
                  <c:v>4</c:v>
                </c:pt>
                <c:pt idx="3">
                  <c:v>4</c:v>
                </c:pt>
                <c:pt idx="4">
                  <c:v>8</c:v>
                </c:pt>
                <c:pt idx="5">
                  <c:v>6</c:v>
                </c:pt>
                <c:pt idx="6">
                  <c:v>6</c:v>
                </c:pt>
                <c:pt idx="7">
                  <c:v>7</c:v>
                </c:pt>
                <c:pt idx="8">
                  <c:v>6</c:v>
                </c:pt>
              </c:numCache>
            </c:numRef>
          </c:val>
          <c:extLst>
            <c:ext xmlns:c16="http://schemas.microsoft.com/office/drawing/2014/chart" uri="{C3380CC4-5D6E-409C-BE32-E72D297353CC}">
              <c16:uniqueId val="{00000004-D8D0-4861-AA1E-F484C2061D42}"/>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Bommer Weiher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(2)'!$CB$111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(2)'!$CC$110:$CK$110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(2)'!$CC$111:$CK$111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8BF-416A-844C-C8BD6A67A737}"/>
            </c:ext>
          </c:extLst>
        </c:ser>
        <c:ser>
          <c:idx val="1"/>
          <c:order val="1"/>
          <c:tx>
            <c:strRef>
              <c:f>'Habitat 2021 OZ-EQS (2)'!$CB$112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(2)'!$CC$110:$CK$110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(2)'!$CC$112:$CK$112</c:f>
              <c:numCache>
                <c:formatCode>General</c:formatCode>
                <c:ptCount val="9"/>
                <c:pt idx="0">
                  <c:v>0</c:v>
                </c:pt>
                <c:pt idx="1">
                  <c:v>0</c:v>
                </c:pt>
                <c:pt idx="2">
                  <c:v>1</c:v>
                </c:pt>
                <c:pt idx="3">
                  <c:v>2</c:v>
                </c:pt>
                <c:pt idx="4">
                  <c:v>1</c:v>
                </c:pt>
                <c:pt idx="5">
                  <c:v>0</c:v>
                </c:pt>
                <c:pt idx="6">
                  <c:v>1</c:v>
                </c:pt>
                <c:pt idx="7">
                  <c:v>0</c:v>
                </c:pt>
                <c:pt idx="8">
                  <c:v>1</c:v>
                </c:pt>
              </c:numCache>
            </c:numRef>
          </c:val>
          <c:extLst>
            <c:ext xmlns:c16="http://schemas.microsoft.com/office/drawing/2014/chart" uri="{C3380CC4-5D6E-409C-BE32-E72D297353CC}">
              <c16:uniqueId val="{00000001-68BF-416A-844C-C8BD6A67A737}"/>
            </c:ext>
          </c:extLst>
        </c:ser>
        <c:ser>
          <c:idx val="2"/>
          <c:order val="2"/>
          <c:tx>
            <c:strRef>
              <c:f>'Habitat 2021 OZ-EQS (2)'!$CB$113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(2)'!$CC$110:$CK$110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(2)'!$CC$113:$CK$113</c:f>
              <c:numCache>
                <c:formatCode>General</c:formatCode>
                <c:ptCount val="9"/>
                <c:pt idx="0">
                  <c:v>3</c:v>
                </c:pt>
                <c:pt idx="1">
                  <c:v>1</c:v>
                </c:pt>
                <c:pt idx="2">
                  <c:v>4</c:v>
                </c:pt>
                <c:pt idx="3">
                  <c:v>9</c:v>
                </c:pt>
                <c:pt idx="4">
                  <c:v>0</c:v>
                </c:pt>
                <c:pt idx="5">
                  <c:v>0</c:v>
                </c:pt>
                <c:pt idx="6">
                  <c:v>1</c:v>
                </c:pt>
                <c:pt idx="7">
                  <c:v>4</c:v>
                </c:pt>
                <c:pt idx="8">
                  <c:v>3</c:v>
                </c:pt>
              </c:numCache>
            </c:numRef>
          </c:val>
          <c:extLst>
            <c:ext xmlns:c16="http://schemas.microsoft.com/office/drawing/2014/chart" uri="{C3380CC4-5D6E-409C-BE32-E72D297353CC}">
              <c16:uniqueId val="{00000002-68BF-416A-844C-C8BD6A67A737}"/>
            </c:ext>
          </c:extLst>
        </c:ser>
        <c:ser>
          <c:idx val="3"/>
          <c:order val="3"/>
          <c:tx>
            <c:strRef>
              <c:f>'Habitat 2021 OZ-EQS (2)'!$CB$114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(2)'!$CC$110:$CK$110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(2)'!$CC$114:$CK$114</c:f>
              <c:numCache>
                <c:formatCode>General</c:formatCode>
                <c:ptCount val="9"/>
                <c:pt idx="0">
                  <c:v>1</c:v>
                </c:pt>
                <c:pt idx="1">
                  <c:v>1</c:v>
                </c:pt>
                <c:pt idx="2">
                  <c:v>2</c:v>
                </c:pt>
                <c:pt idx="3">
                  <c:v>2</c:v>
                </c:pt>
                <c:pt idx="4">
                  <c:v>2</c:v>
                </c:pt>
                <c:pt idx="5">
                  <c:v>2</c:v>
                </c:pt>
                <c:pt idx="6">
                  <c:v>2</c:v>
                </c:pt>
                <c:pt idx="7">
                  <c:v>1</c:v>
                </c:pt>
                <c:pt idx="8">
                  <c:v>3</c:v>
                </c:pt>
              </c:numCache>
            </c:numRef>
          </c:val>
          <c:extLst>
            <c:ext xmlns:c16="http://schemas.microsoft.com/office/drawing/2014/chart" uri="{C3380CC4-5D6E-409C-BE32-E72D297353CC}">
              <c16:uniqueId val="{00000003-68BF-416A-844C-C8BD6A67A737}"/>
            </c:ext>
          </c:extLst>
        </c:ser>
        <c:ser>
          <c:idx val="4"/>
          <c:order val="4"/>
          <c:tx>
            <c:strRef>
              <c:f>'Habitat 2021 OZ-EQS (2)'!$CB$115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(2)'!$CC$110:$CK$110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(2)'!$CC$115:$CK$115</c:f>
              <c:numCache>
                <c:formatCode>General</c:formatCode>
                <c:ptCount val="9"/>
                <c:pt idx="0">
                  <c:v>9</c:v>
                </c:pt>
                <c:pt idx="1">
                  <c:v>10</c:v>
                </c:pt>
                <c:pt idx="2">
                  <c:v>10</c:v>
                </c:pt>
                <c:pt idx="3">
                  <c:v>10</c:v>
                </c:pt>
                <c:pt idx="4">
                  <c:v>11</c:v>
                </c:pt>
                <c:pt idx="5">
                  <c:v>11</c:v>
                </c:pt>
                <c:pt idx="6">
                  <c:v>14</c:v>
                </c:pt>
                <c:pt idx="7">
                  <c:v>14</c:v>
                </c:pt>
                <c:pt idx="8">
                  <c:v>13</c:v>
                </c:pt>
              </c:numCache>
            </c:numRef>
          </c:val>
          <c:extLst>
            <c:ext xmlns:c16="http://schemas.microsoft.com/office/drawing/2014/chart" uri="{C3380CC4-5D6E-409C-BE32-E72D297353CC}">
              <c16:uniqueId val="{00000004-68BF-416A-844C-C8BD6A67A737}"/>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2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Hauptwiler Weiher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(2)'!$CB$145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(2)'!$CC$144:$CK$144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(2)'!$CC$145:$CK$145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4C7-490F-A718-52DFEA8BDE32}"/>
            </c:ext>
          </c:extLst>
        </c:ser>
        <c:ser>
          <c:idx val="1"/>
          <c:order val="1"/>
          <c:tx>
            <c:strRef>
              <c:f>'Habitat 2021 OZ-EQS (2)'!$CB$146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(2)'!$CC$144:$CK$144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(2)'!$CC$146:$CK$146</c:f>
              <c:numCache>
                <c:formatCode>General</c:formatCode>
                <c:ptCount val="9"/>
                <c:pt idx="0">
                  <c:v>0</c:v>
                </c:pt>
                <c:pt idx="1">
                  <c:v>0</c:v>
                </c:pt>
                <c:pt idx="2">
                  <c:v>2</c:v>
                </c:pt>
                <c:pt idx="3">
                  <c:v>0</c:v>
                </c:pt>
                <c:pt idx="4">
                  <c:v>0</c:v>
                </c:pt>
                <c:pt idx="5">
                  <c:v>0</c:v>
                </c:pt>
                <c:pt idx="6">
                  <c:v>0</c:v>
                </c:pt>
                <c:pt idx="7">
                  <c:v>0</c:v>
                </c:pt>
                <c:pt idx="8">
                  <c:v>1</c:v>
                </c:pt>
              </c:numCache>
            </c:numRef>
          </c:val>
          <c:extLst>
            <c:ext xmlns:c16="http://schemas.microsoft.com/office/drawing/2014/chart" uri="{C3380CC4-5D6E-409C-BE32-E72D297353CC}">
              <c16:uniqueId val="{00000001-A4C7-490F-A718-52DFEA8BDE32}"/>
            </c:ext>
          </c:extLst>
        </c:ser>
        <c:ser>
          <c:idx val="2"/>
          <c:order val="2"/>
          <c:tx>
            <c:strRef>
              <c:f>'Habitat 2021 OZ-EQS (2)'!$CB$147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(2)'!$CC$144:$CK$144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(2)'!$CC$147:$CK$147</c:f>
              <c:numCache>
                <c:formatCode>General</c:formatCode>
                <c:ptCount val="9"/>
                <c:pt idx="0">
                  <c:v>1</c:v>
                </c:pt>
                <c:pt idx="1">
                  <c:v>6</c:v>
                </c:pt>
                <c:pt idx="2">
                  <c:v>7</c:v>
                </c:pt>
                <c:pt idx="3">
                  <c:v>1</c:v>
                </c:pt>
                <c:pt idx="4">
                  <c:v>0</c:v>
                </c:pt>
                <c:pt idx="5">
                  <c:v>0</c:v>
                </c:pt>
                <c:pt idx="6">
                  <c:v>0</c:v>
                </c:pt>
                <c:pt idx="7">
                  <c:v>0</c:v>
                </c:pt>
                <c:pt idx="8">
                  <c:v>2</c:v>
                </c:pt>
              </c:numCache>
            </c:numRef>
          </c:val>
          <c:extLst>
            <c:ext xmlns:c16="http://schemas.microsoft.com/office/drawing/2014/chart" uri="{C3380CC4-5D6E-409C-BE32-E72D297353CC}">
              <c16:uniqueId val="{00000002-A4C7-490F-A718-52DFEA8BDE32}"/>
            </c:ext>
          </c:extLst>
        </c:ser>
        <c:ser>
          <c:idx val="3"/>
          <c:order val="3"/>
          <c:tx>
            <c:strRef>
              <c:f>'Habitat 2021 OZ-EQS (2)'!$CB$148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(2)'!$CC$144:$CK$144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(2)'!$CC$148:$CK$148</c:f>
              <c:numCache>
                <c:formatCode>General</c:formatCode>
                <c:ptCount val="9"/>
                <c:pt idx="0">
                  <c:v>0</c:v>
                </c:pt>
                <c:pt idx="1">
                  <c:v>2</c:v>
                </c:pt>
                <c:pt idx="2">
                  <c:v>1</c:v>
                </c:pt>
                <c:pt idx="3">
                  <c:v>0</c:v>
                </c:pt>
                <c:pt idx="4">
                  <c:v>0</c:v>
                </c:pt>
                <c:pt idx="5">
                  <c:v>4</c:v>
                </c:pt>
                <c:pt idx="6">
                  <c:v>1</c:v>
                </c:pt>
                <c:pt idx="7">
                  <c:v>1</c:v>
                </c:pt>
                <c:pt idx="8">
                  <c:v>2</c:v>
                </c:pt>
              </c:numCache>
            </c:numRef>
          </c:val>
          <c:extLst>
            <c:ext xmlns:c16="http://schemas.microsoft.com/office/drawing/2014/chart" uri="{C3380CC4-5D6E-409C-BE32-E72D297353CC}">
              <c16:uniqueId val="{00000003-A4C7-490F-A718-52DFEA8BDE32}"/>
            </c:ext>
          </c:extLst>
        </c:ser>
        <c:ser>
          <c:idx val="4"/>
          <c:order val="4"/>
          <c:tx>
            <c:strRef>
              <c:f>'Habitat 2021 OZ-EQS (2)'!$CB$149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(2)'!$CC$144:$CK$144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OZ-EQS (2)'!$CC$149:$CK$149</c:f>
              <c:numCache>
                <c:formatCode>General</c:formatCode>
                <c:ptCount val="9"/>
                <c:pt idx="0">
                  <c:v>4</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4-A4C7-490F-A718-52DFEA8BDE32}"/>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Oberschachen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(2)'!$CB$169</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(2)'!$CC$168:$CK$168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(2)'!$CC$169:$CK$169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537-45FA-B84F-946E05271CCA}"/>
            </c:ext>
          </c:extLst>
        </c:ser>
        <c:ser>
          <c:idx val="1"/>
          <c:order val="1"/>
          <c:tx>
            <c:strRef>
              <c:f>'Habitat 2021 OZ-EQS (2)'!$CB$170</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(2)'!$CC$168:$CK$168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(2)'!$CC$170:$CK$170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537-45FA-B84F-946E05271CCA}"/>
            </c:ext>
          </c:extLst>
        </c:ser>
        <c:ser>
          <c:idx val="2"/>
          <c:order val="2"/>
          <c:tx>
            <c:strRef>
              <c:f>'Habitat 2021 OZ-EQS (2)'!$CB$171</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(2)'!$CC$168:$CK$168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(2)'!$CC$171:$CK$171</c:f>
              <c:numCache>
                <c:formatCode>General</c:formatCode>
                <c:ptCount val="9"/>
                <c:pt idx="0">
                  <c:v>0</c:v>
                </c:pt>
                <c:pt idx="1">
                  <c:v>0</c:v>
                </c:pt>
                <c:pt idx="2">
                  <c:v>1</c:v>
                </c:pt>
                <c:pt idx="3">
                  <c:v>0</c:v>
                </c:pt>
                <c:pt idx="4">
                  <c:v>1</c:v>
                </c:pt>
                <c:pt idx="5">
                  <c:v>1</c:v>
                </c:pt>
                <c:pt idx="6">
                  <c:v>1</c:v>
                </c:pt>
                <c:pt idx="7">
                  <c:v>1</c:v>
                </c:pt>
                <c:pt idx="8">
                  <c:v>1</c:v>
                </c:pt>
              </c:numCache>
            </c:numRef>
          </c:val>
          <c:extLst>
            <c:ext xmlns:c16="http://schemas.microsoft.com/office/drawing/2014/chart" uri="{C3380CC4-5D6E-409C-BE32-E72D297353CC}">
              <c16:uniqueId val="{00000002-9537-45FA-B84F-946E05271CCA}"/>
            </c:ext>
          </c:extLst>
        </c:ser>
        <c:ser>
          <c:idx val="3"/>
          <c:order val="3"/>
          <c:tx>
            <c:strRef>
              <c:f>'Habitat 2021 OZ-EQS (2)'!$CB$172</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(2)'!$CC$168:$CK$168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(2)'!$CC$172:$CK$172</c:f>
              <c:numCache>
                <c:formatCode>General</c:formatCode>
                <c:ptCount val="9"/>
                <c:pt idx="0">
                  <c:v>1</c:v>
                </c:pt>
                <c:pt idx="1">
                  <c:v>1</c:v>
                </c:pt>
                <c:pt idx="2">
                  <c:v>1</c:v>
                </c:pt>
                <c:pt idx="3">
                  <c:v>1</c:v>
                </c:pt>
                <c:pt idx="4">
                  <c:v>0</c:v>
                </c:pt>
                <c:pt idx="5">
                  <c:v>0</c:v>
                </c:pt>
                <c:pt idx="6">
                  <c:v>2</c:v>
                </c:pt>
                <c:pt idx="7">
                  <c:v>0</c:v>
                </c:pt>
                <c:pt idx="8">
                  <c:v>0</c:v>
                </c:pt>
              </c:numCache>
            </c:numRef>
          </c:val>
          <c:extLst>
            <c:ext xmlns:c16="http://schemas.microsoft.com/office/drawing/2014/chart" uri="{C3380CC4-5D6E-409C-BE32-E72D297353CC}">
              <c16:uniqueId val="{00000003-9537-45FA-B84F-946E05271CCA}"/>
            </c:ext>
          </c:extLst>
        </c:ser>
        <c:ser>
          <c:idx val="4"/>
          <c:order val="4"/>
          <c:tx>
            <c:strRef>
              <c:f>'Habitat 2021 OZ-EQS (2)'!$CB$173</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(2)'!$CC$168:$CK$168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(2)'!$CC$173:$CK$173</c:f>
              <c:numCache>
                <c:formatCode>General</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4-9537-45FA-B84F-946E05271CCA}"/>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Seematte/ Hellsee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 (2)'!$CB$201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(2)'!$CC$200:$CK$200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(2)'!$CC$201:$CK$201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C3E-4B3F-A059-B949EA1B8C90}"/>
            </c:ext>
          </c:extLst>
        </c:ser>
        <c:ser>
          <c:idx val="1"/>
          <c:order val="1"/>
          <c:tx>
            <c:strRef>
              <c:f>'Habitat 2021 OZ-EQS (2)'!$CB$202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(2)'!$CC$200:$CK$200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(2)'!$CC$202:$CK$202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C3E-4B3F-A059-B949EA1B8C90}"/>
            </c:ext>
          </c:extLst>
        </c:ser>
        <c:ser>
          <c:idx val="2"/>
          <c:order val="2"/>
          <c:tx>
            <c:strRef>
              <c:f>'Habitat 2021 OZ-EQS (2)'!$CB$203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(2)'!$CC$200:$CK$200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(2)'!$CC$203:$CK$203</c:f>
              <c:numCache>
                <c:formatCode>General</c:formatCode>
                <c:ptCount val="9"/>
                <c:pt idx="0">
                  <c:v>4</c:v>
                </c:pt>
                <c:pt idx="1">
                  <c:v>1</c:v>
                </c:pt>
                <c:pt idx="2">
                  <c:v>1</c:v>
                </c:pt>
                <c:pt idx="3">
                  <c:v>1</c:v>
                </c:pt>
                <c:pt idx="4">
                  <c:v>0</c:v>
                </c:pt>
                <c:pt idx="5">
                  <c:v>0</c:v>
                </c:pt>
                <c:pt idx="6">
                  <c:v>0</c:v>
                </c:pt>
                <c:pt idx="7">
                  <c:v>1</c:v>
                </c:pt>
                <c:pt idx="8">
                  <c:v>0</c:v>
                </c:pt>
              </c:numCache>
            </c:numRef>
          </c:val>
          <c:extLst>
            <c:ext xmlns:c16="http://schemas.microsoft.com/office/drawing/2014/chart" uri="{C3380CC4-5D6E-409C-BE32-E72D297353CC}">
              <c16:uniqueId val="{00000002-BC3E-4B3F-A059-B949EA1B8C90}"/>
            </c:ext>
          </c:extLst>
        </c:ser>
        <c:ser>
          <c:idx val="3"/>
          <c:order val="3"/>
          <c:tx>
            <c:strRef>
              <c:f>'Habitat 2021 OZ-EQS (2)'!$CB$204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(2)'!$CC$200:$CK$200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(2)'!$CC$204:$CK$204</c:f>
              <c:numCache>
                <c:formatCode>General</c:formatCode>
                <c:ptCount val="9"/>
                <c:pt idx="0">
                  <c:v>2</c:v>
                </c:pt>
                <c:pt idx="1">
                  <c:v>0</c:v>
                </c:pt>
                <c:pt idx="2">
                  <c:v>1</c:v>
                </c:pt>
                <c:pt idx="3">
                  <c:v>0</c:v>
                </c:pt>
                <c:pt idx="4">
                  <c:v>1</c:v>
                </c:pt>
                <c:pt idx="5">
                  <c:v>0</c:v>
                </c:pt>
                <c:pt idx="6">
                  <c:v>0</c:v>
                </c:pt>
                <c:pt idx="7">
                  <c:v>0</c:v>
                </c:pt>
                <c:pt idx="8">
                  <c:v>2</c:v>
                </c:pt>
              </c:numCache>
            </c:numRef>
          </c:val>
          <c:extLst>
            <c:ext xmlns:c16="http://schemas.microsoft.com/office/drawing/2014/chart" uri="{C3380CC4-5D6E-409C-BE32-E72D297353CC}">
              <c16:uniqueId val="{00000003-BC3E-4B3F-A059-B949EA1B8C90}"/>
            </c:ext>
          </c:extLst>
        </c:ser>
        <c:ser>
          <c:idx val="4"/>
          <c:order val="4"/>
          <c:tx>
            <c:strRef>
              <c:f>'Habitat 2021 OZ-EQS (2)'!$CB$205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 (2)'!$CC$200:$CK$200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OZ-EQS (2)'!$CC$205:$CK$205</c:f>
              <c:numCache>
                <c:formatCode>General</c:formatCode>
                <c:ptCount val="9"/>
                <c:pt idx="0">
                  <c:v>3</c:v>
                </c:pt>
                <c:pt idx="1">
                  <c:v>3</c:v>
                </c:pt>
                <c:pt idx="2">
                  <c:v>2</c:v>
                </c:pt>
                <c:pt idx="3">
                  <c:v>1</c:v>
                </c:pt>
                <c:pt idx="4">
                  <c:v>1</c:v>
                </c:pt>
                <c:pt idx="5">
                  <c:v>2</c:v>
                </c:pt>
                <c:pt idx="6">
                  <c:v>5</c:v>
                </c:pt>
                <c:pt idx="7">
                  <c:v>7</c:v>
                </c:pt>
                <c:pt idx="8">
                  <c:v>7</c:v>
                </c:pt>
              </c:numCache>
            </c:numRef>
          </c:val>
          <c:extLst>
            <c:ext xmlns:c16="http://schemas.microsoft.com/office/drawing/2014/chart" uri="{C3380CC4-5D6E-409C-BE32-E72D297353CC}">
              <c16:uniqueId val="{00000004-BC3E-4B3F-A059-B949EA1B8C90}"/>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Arniger Witi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corrected'!$AF$18</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corrected'!$AG$18:$AO$18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corrected'!$AF$19</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corrected'!$AG$19:$AO$19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corrected'!$AF$20</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corrected'!$AG$20:$AO$20</c:f>
              <c:numCache>
                <c:formatCode>General</c:formatCode>
                <c:ptCount val="9"/>
                <c:pt idx="0">
                  <c:v>1</c:v>
                </c:pt>
                <c:pt idx="1">
                  <c:v>1</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2-3374-4306-9793-1A74C415DF25}"/>
            </c:ext>
          </c:extLst>
        </c:ser>
        <c:ser>
          <c:idx val="3"/>
          <c:order val="3"/>
          <c:tx>
            <c:strRef>
              <c:f>'Habitat 2021 corrected'!$AF$21</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corrected'!$AG$21:$AO$21</c:f>
              <c:numCache>
                <c:formatCode>General</c:formatCode>
                <c:ptCount val="9"/>
                <c:pt idx="0">
                  <c:v>0</c:v>
                </c:pt>
                <c:pt idx="1">
                  <c:v>0</c:v>
                </c:pt>
                <c:pt idx="2">
                  <c:v>1</c:v>
                </c:pt>
                <c:pt idx="3">
                  <c:v>0</c:v>
                </c:pt>
                <c:pt idx="4">
                  <c:v>1</c:v>
                </c:pt>
                <c:pt idx="5">
                  <c:v>3</c:v>
                </c:pt>
                <c:pt idx="6">
                  <c:v>2</c:v>
                </c:pt>
                <c:pt idx="7">
                  <c:v>1</c:v>
                </c:pt>
                <c:pt idx="8">
                  <c:v>2</c:v>
                </c:pt>
              </c:numCache>
            </c:numRef>
          </c:val>
          <c:extLst>
            <c:ext xmlns:c16="http://schemas.microsoft.com/office/drawing/2014/chart" uri="{C3380CC4-5D6E-409C-BE32-E72D297353CC}">
              <c16:uniqueId val="{00000003-3374-4306-9793-1A74C415DF25}"/>
            </c:ext>
          </c:extLst>
        </c:ser>
        <c:ser>
          <c:idx val="4"/>
          <c:order val="4"/>
          <c:tx>
            <c:strRef>
              <c:f>'Habitat 2021 corrected'!$AF$22</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corrected'!$AG$22:$AO$22</c:f>
              <c:numCache>
                <c:formatCode>General</c:formatCode>
                <c:ptCount val="9"/>
                <c:pt idx="0">
                  <c:v>0</c:v>
                </c:pt>
                <c:pt idx="1">
                  <c:v>0</c:v>
                </c:pt>
                <c:pt idx="2">
                  <c:v>0</c:v>
                </c:pt>
                <c:pt idx="3">
                  <c:v>0</c:v>
                </c:pt>
                <c:pt idx="4">
                  <c:v>1</c:v>
                </c:pt>
                <c:pt idx="5">
                  <c:v>1</c:v>
                </c:pt>
                <c:pt idx="6">
                  <c:v>1</c:v>
                </c:pt>
                <c:pt idx="7">
                  <c:v>1</c:v>
                </c:pt>
                <c:pt idx="8">
                  <c:v>0</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Barchetsee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corrected'!$AF$55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corrected'!$AG$55:$AO$55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corrected'!$AF$56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corrected'!$AG$56:$AO$56</c:f>
              <c:numCache>
                <c:formatCode>General</c:formatCode>
                <c:ptCount val="9"/>
                <c:pt idx="0">
                  <c:v>0</c:v>
                </c:pt>
                <c:pt idx="1">
                  <c:v>0</c:v>
                </c:pt>
                <c:pt idx="2">
                  <c:v>1</c:v>
                </c:pt>
                <c:pt idx="3">
                  <c:v>0</c:v>
                </c:pt>
                <c:pt idx="4">
                  <c:v>1</c:v>
                </c:pt>
                <c:pt idx="5">
                  <c:v>2</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corrected'!$AF$57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corrected'!$AG$57:$AO$57</c:f>
              <c:numCache>
                <c:formatCode>General</c:formatCode>
                <c:ptCount val="9"/>
                <c:pt idx="0">
                  <c:v>0</c:v>
                </c:pt>
                <c:pt idx="1">
                  <c:v>0</c:v>
                </c:pt>
                <c:pt idx="2">
                  <c:v>2</c:v>
                </c:pt>
                <c:pt idx="3">
                  <c:v>0</c:v>
                </c:pt>
                <c:pt idx="4">
                  <c:v>3</c:v>
                </c:pt>
                <c:pt idx="5">
                  <c:v>1</c:v>
                </c:pt>
                <c:pt idx="6">
                  <c:v>2</c:v>
                </c:pt>
                <c:pt idx="7">
                  <c:v>0</c:v>
                </c:pt>
                <c:pt idx="8">
                  <c:v>1</c:v>
                </c:pt>
              </c:numCache>
            </c:numRef>
          </c:val>
          <c:extLst>
            <c:ext xmlns:c16="http://schemas.microsoft.com/office/drawing/2014/chart" uri="{C3380CC4-5D6E-409C-BE32-E72D297353CC}">
              <c16:uniqueId val="{00000002-3374-4306-9793-1A74C415DF25}"/>
            </c:ext>
          </c:extLst>
        </c:ser>
        <c:ser>
          <c:idx val="3"/>
          <c:order val="3"/>
          <c:tx>
            <c:strRef>
              <c:f>'Habitat 2021 corrected'!$AF$58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corrected'!$AG$58:$AO$58</c:f>
              <c:numCache>
                <c:formatCode>General</c:formatCode>
                <c:ptCount val="9"/>
                <c:pt idx="0">
                  <c:v>1</c:v>
                </c:pt>
                <c:pt idx="1">
                  <c:v>0</c:v>
                </c:pt>
                <c:pt idx="2">
                  <c:v>2</c:v>
                </c:pt>
                <c:pt idx="3">
                  <c:v>2</c:v>
                </c:pt>
                <c:pt idx="4">
                  <c:v>0</c:v>
                </c:pt>
                <c:pt idx="5">
                  <c:v>5</c:v>
                </c:pt>
                <c:pt idx="6">
                  <c:v>2</c:v>
                </c:pt>
                <c:pt idx="7">
                  <c:v>1</c:v>
                </c:pt>
                <c:pt idx="8">
                  <c:v>4</c:v>
                </c:pt>
              </c:numCache>
            </c:numRef>
          </c:val>
          <c:extLst>
            <c:ext xmlns:c16="http://schemas.microsoft.com/office/drawing/2014/chart" uri="{C3380CC4-5D6E-409C-BE32-E72D297353CC}">
              <c16:uniqueId val="{00000003-3374-4306-9793-1A74C415DF25}"/>
            </c:ext>
          </c:extLst>
        </c:ser>
        <c:ser>
          <c:idx val="4"/>
          <c:order val="4"/>
          <c:tx>
            <c:strRef>
              <c:f>'Habitat 2021 corrected'!$AF$59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corrected'!$AG$59:$AO$59</c:f>
              <c:numCache>
                <c:formatCode>General</c:formatCode>
                <c:ptCount val="9"/>
                <c:pt idx="0">
                  <c:v>4</c:v>
                </c:pt>
                <c:pt idx="1">
                  <c:v>4</c:v>
                </c:pt>
                <c:pt idx="2">
                  <c:v>4</c:v>
                </c:pt>
                <c:pt idx="3">
                  <c:v>4</c:v>
                </c:pt>
                <c:pt idx="4">
                  <c:v>8</c:v>
                </c:pt>
                <c:pt idx="5">
                  <c:v>6</c:v>
                </c:pt>
                <c:pt idx="6">
                  <c:v>6</c:v>
                </c:pt>
                <c:pt idx="7">
                  <c:v>7</c:v>
                </c:pt>
                <c:pt idx="8">
                  <c:v>6</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Bommer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corrected'!$AF$111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corrected'!$AG$111:$AO$111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corrected'!$AF$112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corrected'!$AG$112:$AO$112</c:f>
              <c:numCache>
                <c:formatCode>General</c:formatCode>
                <c:ptCount val="9"/>
                <c:pt idx="0">
                  <c:v>0</c:v>
                </c:pt>
                <c:pt idx="1">
                  <c:v>0</c:v>
                </c:pt>
                <c:pt idx="2">
                  <c:v>1</c:v>
                </c:pt>
                <c:pt idx="3">
                  <c:v>2</c:v>
                </c:pt>
                <c:pt idx="4">
                  <c:v>1</c:v>
                </c:pt>
                <c:pt idx="5">
                  <c:v>0</c:v>
                </c:pt>
                <c:pt idx="6">
                  <c:v>1</c:v>
                </c:pt>
                <c:pt idx="7">
                  <c:v>0</c:v>
                </c:pt>
                <c:pt idx="8">
                  <c:v>2</c:v>
                </c:pt>
              </c:numCache>
            </c:numRef>
          </c:val>
          <c:extLst>
            <c:ext xmlns:c16="http://schemas.microsoft.com/office/drawing/2014/chart" uri="{C3380CC4-5D6E-409C-BE32-E72D297353CC}">
              <c16:uniqueId val="{00000001-3374-4306-9793-1A74C415DF25}"/>
            </c:ext>
          </c:extLst>
        </c:ser>
        <c:ser>
          <c:idx val="2"/>
          <c:order val="2"/>
          <c:tx>
            <c:strRef>
              <c:f>'Habitat 2021 corrected'!$AF$113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corrected'!$AG$113:$AO$113</c:f>
              <c:numCache>
                <c:formatCode>General</c:formatCode>
                <c:ptCount val="9"/>
                <c:pt idx="0">
                  <c:v>3</c:v>
                </c:pt>
                <c:pt idx="1">
                  <c:v>2</c:v>
                </c:pt>
                <c:pt idx="2">
                  <c:v>4</c:v>
                </c:pt>
                <c:pt idx="3">
                  <c:v>10</c:v>
                </c:pt>
                <c:pt idx="4">
                  <c:v>0</c:v>
                </c:pt>
                <c:pt idx="5">
                  <c:v>0</c:v>
                </c:pt>
                <c:pt idx="6">
                  <c:v>1</c:v>
                </c:pt>
                <c:pt idx="7">
                  <c:v>4</c:v>
                </c:pt>
                <c:pt idx="8">
                  <c:v>4</c:v>
                </c:pt>
              </c:numCache>
            </c:numRef>
          </c:val>
          <c:extLst>
            <c:ext xmlns:c16="http://schemas.microsoft.com/office/drawing/2014/chart" uri="{C3380CC4-5D6E-409C-BE32-E72D297353CC}">
              <c16:uniqueId val="{00000002-3374-4306-9793-1A74C415DF25}"/>
            </c:ext>
          </c:extLst>
        </c:ser>
        <c:ser>
          <c:idx val="3"/>
          <c:order val="3"/>
          <c:tx>
            <c:strRef>
              <c:f>'Habitat 2021 corrected'!$AF$114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corrected'!$AG$114:$AO$114</c:f>
              <c:numCache>
                <c:formatCode>General</c:formatCode>
                <c:ptCount val="9"/>
                <c:pt idx="0">
                  <c:v>1</c:v>
                </c:pt>
                <c:pt idx="1">
                  <c:v>1</c:v>
                </c:pt>
                <c:pt idx="2">
                  <c:v>2</c:v>
                </c:pt>
                <c:pt idx="3">
                  <c:v>3</c:v>
                </c:pt>
                <c:pt idx="4">
                  <c:v>2</c:v>
                </c:pt>
                <c:pt idx="5">
                  <c:v>2</c:v>
                </c:pt>
                <c:pt idx="6">
                  <c:v>2</c:v>
                </c:pt>
                <c:pt idx="7">
                  <c:v>1</c:v>
                </c:pt>
                <c:pt idx="8">
                  <c:v>4</c:v>
                </c:pt>
              </c:numCache>
            </c:numRef>
          </c:val>
          <c:extLst>
            <c:ext xmlns:c16="http://schemas.microsoft.com/office/drawing/2014/chart" uri="{C3380CC4-5D6E-409C-BE32-E72D297353CC}">
              <c16:uniqueId val="{00000003-3374-4306-9793-1A74C415DF25}"/>
            </c:ext>
          </c:extLst>
        </c:ser>
        <c:ser>
          <c:idx val="4"/>
          <c:order val="4"/>
          <c:tx>
            <c:strRef>
              <c:f>'Habitat 2021 corrected'!$AF$115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corrected'!$AG$115:$AO$115</c:f>
              <c:numCache>
                <c:formatCode>General</c:formatCode>
                <c:ptCount val="9"/>
                <c:pt idx="0">
                  <c:v>9</c:v>
                </c:pt>
                <c:pt idx="1">
                  <c:v>10</c:v>
                </c:pt>
                <c:pt idx="2">
                  <c:v>10</c:v>
                </c:pt>
                <c:pt idx="3">
                  <c:v>10</c:v>
                </c:pt>
                <c:pt idx="4">
                  <c:v>11</c:v>
                </c:pt>
                <c:pt idx="5">
                  <c:v>11</c:v>
                </c:pt>
                <c:pt idx="6">
                  <c:v>14</c:v>
                </c:pt>
                <c:pt idx="7">
                  <c:v>14</c:v>
                </c:pt>
                <c:pt idx="8">
                  <c:v>13</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2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Hauptwiler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corrected'!$AF$145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corrected'!$AG$145:$AO$145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corrected'!$AF$146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corrected'!$AG$146:$AO$146</c:f>
              <c:numCache>
                <c:formatCode>General</c:formatCode>
                <c:ptCount val="9"/>
                <c:pt idx="0">
                  <c:v>0</c:v>
                </c:pt>
                <c:pt idx="1">
                  <c:v>1</c:v>
                </c:pt>
                <c:pt idx="2">
                  <c:v>3</c:v>
                </c:pt>
                <c:pt idx="3">
                  <c:v>0</c:v>
                </c:pt>
                <c:pt idx="4">
                  <c:v>0</c:v>
                </c:pt>
                <c:pt idx="5">
                  <c:v>0</c:v>
                </c:pt>
                <c:pt idx="6">
                  <c:v>0</c:v>
                </c:pt>
                <c:pt idx="7">
                  <c:v>0</c:v>
                </c:pt>
                <c:pt idx="8">
                  <c:v>1</c:v>
                </c:pt>
              </c:numCache>
            </c:numRef>
          </c:val>
          <c:extLst>
            <c:ext xmlns:c16="http://schemas.microsoft.com/office/drawing/2014/chart" uri="{C3380CC4-5D6E-409C-BE32-E72D297353CC}">
              <c16:uniqueId val="{00000001-3374-4306-9793-1A74C415DF25}"/>
            </c:ext>
          </c:extLst>
        </c:ser>
        <c:ser>
          <c:idx val="2"/>
          <c:order val="2"/>
          <c:tx>
            <c:strRef>
              <c:f>'Habitat 2021 corrected'!$AF$147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corrected'!$AG$147:$AO$147</c:f>
              <c:numCache>
                <c:formatCode>General</c:formatCode>
                <c:ptCount val="9"/>
                <c:pt idx="0">
                  <c:v>1</c:v>
                </c:pt>
                <c:pt idx="1">
                  <c:v>7</c:v>
                </c:pt>
                <c:pt idx="2">
                  <c:v>10</c:v>
                </c:pt>
                <c:pt idx="3">
                  <c:v>1</c:v>
                </c:pt>
                <c:pt idx="4">
                  <c:v>0</c:v>
                </c:pt>
                <c:pt idx="5">
                  <c:v>0</c:v>
                </c:pt>
                <c:pt idx="6">
                  <c:v>0</c:v>
                </c:pt>
                <c:pt idx="7">
                  <c:v>0</c:v>
                </c:pt>
                <c:pt idx="8">
                  <c:v>2</c:v>
                </c:pt>
              </c:numCache>
            </c:numRef>
          </c:val>
          <c:extLst>
            <c:ext xmlns:c16="http://schemas.microsoft.com/office/drawing/2014/chart" uri="{C3380CC4-5D6E-409C-BE32-E72D297353CC}">
              <c16:uniqueId val="{00000002-3374-4306-9793-1A74C415DF25}"/>
            </c:ext>
          </c:extLst>
        </c:ser>
        <c:ser>
          <c:idx val="3"/>
          <c:order val="3"/>
          <c:tx>
            <c:strRef>
              <c:f>'Habitat 2021 corrected'!$AF$148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corrected'!$AG$148:$AO$148</c:f>
              <c:numCache>
                <c:formatCode>General</c:formatCode>
                <c:ptCount val="9"/>
                <c:pt idx="0">
                  <c:v>0</c:v>
                </c:pt>
                <c:pt idx="1">
                  <c:v>2</c:v>
                </c:pt>
                <c:pt idx="2">
                  <c:v>1</c:v>
                </c:pt>
                <c:pt idx="3">
                  <c:v>1</c:v>
                </c:pt>
                <c:pt idx="4">
                  <c:v>0</c:v>
                </c:pt>
                <c:pt idx="5">
                  <c:v>5</c:v>
                </c:pt>
                <c:pt idx="6">
                  <c:v>2</c:v>
                </c:pt>
                <c:pt idx="7">
                  <c:v>1</c:v>
                </c:pt>
                <c:pt idx="8">
                  <c:v>2</c:v>
                </c:pt>
              </c:numCache>
            </c:numRef>
          </c:val>
          <c:extLst>
            <c:ext xmlns:c16="http://schemas.microsoft.com/office/drawing/2014/chart" uri="{C3380CC4-5D6E-409C-BE32-E72D297353CC}">
              <c16:uniqueId val="{00000003-3374-4306-9793-1A74C415DF25}"/>
            </c:ext>
          </c:extLst>
        </c:ser>
        <c:ser>
          <c:idx val="4"/>
          <c:order val="4"/>
          <c:tx>
            <c:strRef>
              <c:f>'Habitat 2021 corrected'!$AF$149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corrected'!$AG$149:$AO$149</c:f>
              <c:numCache>
                <c:formatCode>General</c:formatCode>
                <c:ptCount val="9"/>
                <c:pt idx="0">
                  <c:v>4</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Oberschachen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corrected'!$AF$169</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corrected'!$AG$169:$AO$169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corrected'!$AF$170</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corrected'!$AG$170:$AO$170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corrected'!$AF$171</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corrected'!$AG$171:$AO$171</c:f>
              <c:numCache>
                <c:formatCode>General</c:formatCode>
                <c:ptCount val="9"/>
                <c:pt idx="0">
                  <c:v>0</c:v>
                </c:pt>
                <c:pt idx="1">
                  <c:v>0</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3374-4306-9793-1A74C415DF25}"/>
            </c:ext>
          </c:extLst>
        </c:ser>
        <c:ser>
          <c:idx val="3"/>
          <c:order val="3"/>
          <c:tx>
            <c:strRef>
              <c:f>'Habitat 2021 corrected'!$AF$172</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corrected'!$AG$172:$AO$172</c:f>
              <c:numCache>
                <c:formatCode>General</c:formatCode>
                <c:ptCount val="9"/>
                <c:pt idx="0">
                  <c:v>1</c:v>
                </c:pt>
                <c:pt idx="1">
                  <c:v>1</c:v>
                </c:pt>
                <c:pt idx="2">
                  <c:v>1</c:v>
                </c:pt>
                <c:pt idx="3">
                  <c:v>1</c:v>
                </c:pt>
                <c:pt idx="4">
                  <c:v>0</c:v>
                </c:pt>
                <c:pt idx="5">
                  <c:v>0</c:v>
                </c:pt>
                <c:pt idx="6">
                  <c:v>2</c:v>
                </c:pt>
                <c:pt idx="7">
                  <c:v>0</c:v>
                </c:pt>
                <c:pt idx="8">
                  <c:v>0</c:v>
                </c:pt>
              </c:numCache>
            </c:numRef>
          </c:val>
          <c:extLst>
            <c:ext xmlns:c16="http://schemas.microsoft.com/office/drawing/2014/chart" uri="{C3380CC4-5D6E-409C-BE32-E72D297353CC}">
              <c16:uniqueId val="{00000003-3374-4306-9793-1A74C415DF25}"/>
            </c:ext>
          </c:extLst>
        </c:ser>
        <c:ser>
          <c:idx val="4"/>
          <c:order val="4"/>
          <c:tx>
            <c:strRef>
              <c:f>'Habitat 2021 corrected'!$AF$173</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corrected'!$AG$173:$AO$173</c:f>
              <c:numCache>
                <c:formatCode>General</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Seematte/ Hellsee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corrected'!$AF$201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corrected'!$AG$201:$AO$201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corrected'!$AF$202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corrected'!$AG$202:$AO$202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corrected'!$AF$203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corrected'!$AG$203:$AO$203</c:f>
              <c:numCache>
                <c:formatCode>General</c:formatCode>
                <c:ptCount val="9"/>
                <c:pt idx="0">
                  <c:v>6</c:v>
                </c:pt>
                <c:pt idx="1">
                  <c:v>2</c:v>
                </c:pt>
                <c:pt idx="2">
                  <c:v>1</c:v>
                </c:pt>
                <c:pt idx="3">
                  <c:v>1</c:v>
                </c:pt>
                <c:pt idx="4">
                  <c:v>0</c:v>
                </c:pt>
                <c:pt idx="5">
                  <c:v>0</c:v>
                </c:pt>
                <c:pt idx="6">
                  <c:v>0</c:v>
                </c:pt>
                <c:pt idx="7">
                  <c:v>1</c:v>
                </c:pt>
                <c:pt idx="8">
                  <c:v>1</c:v>
                </c:pt>
              </c:numCache>
            </c:numRef>
          </c:val>
          <c:extLst>
            <c:ext xmlns:c16="http://schemas.microsoft.com/office/drawing/2014/chart" uri="{C3380CC4-5D6E-409C-BE32-E72D297353CC}">
              <c16:uniqueId val="{00000002-3374-4306-9793-1A74C415DF25}"/>
            </c:ext>
          </c:extLst>
        </c:ser>
        <c:ser>
          <c:idx val="3"/>
          <c:order val="3"/>
          <c:tx>
            <c:strRef>
              <c:f>'Habitat 2021 corrected'!$AF$204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corrected'!$AG$204:$AO$204</c:f>
              <c:numCache>
                <c:formatCode>General</c:formatCode>
                <c:ptCount val="9"/>
                <c:pt idx="0">
                  <c:v>2</c:v>
                </c:pt>
                <c:pt idx="1">
                  <c:v>0</c:v>
                </c:pt>
                <c:pt idx="2">
                  <c:v>1</c:v>
                </c:pt>
                <c:pt idx="3">
                  <c:v>0</c:v>
                </c:pt>
                <c:pt idx="4">
                  <c:v>1</c:v>
                </c:pt>
                <c:pt idx="5">
                  <c:v>0</c:v>
                </c:pt>
                <c:pt idx="6">
                  <c:v>0</c:v>
                </c:pt>
                <c:pt idx="7">
                  <c:v>0</c:v>
                </c:pt>
                <c:pt idx="8">
                  <c:v>2</c:v>
                </c:pt>
              </c:numCache>
            </c:numRef>
          </c:val>
          <c:extLst>
            <c:ext xmlns:c16="http://schemas.microsoft.com/office/drawing/2014/chart" uri="{C3380CC4-5D6E-409C-BE32-E72D297353CC}">
              <c16:uniqueId val="{00000003-3374-4306-9793-1A74C415DF25}"/>
            </c:ext>
          </c:extLst>
        </c:ser>
        <c:ser>
          <c:idx val="4"/>
          <c:order val="4"/>
          <c:tx>
            <c:strRef>
              <c:f>'Habitat 2021 corrected'!$AF$205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corrected'!$AG$17:$AO$17</c:f>
              <c:strCache>
                <c:ptCount val="9"/>
                <c:pt idx="0">
                  <c:v>30/03</c:v>
                </c:pt>
                <c:pt idx="1">
                  <c:v>27/04</c:v>
                </c:pt>
                <c:pt idx="2">
                  <c:v>25/05</c:v>
                </c:pt>
                <c:pt idx="3">
                  <c:v>22/06</c:v>
                </c:pt>
                <c:pt idx="4">
                  <c:v>21/07</c:v>
                </c:pt>
                <c:pt idx="5">
                  <c:v>17/08</c:v>
                </c:pt>
                <c:pt idx="6">
                  <c:v>13/09</c:v>
                </c:pt>
                <c:pt idx="7">
                  <c:v>12/10</c:v>
                </c:pt>
                <c:pt idx="8">
                  <c:v>08/11</c:v>
                </c:pt>
              </c:strCache>
            </c:strRef>
          </c:cat>
          <c:val>
            <c:numRef>
              <c:f>'Habitat 2021 corrected'!$AG$205:$AO$205</c:f>
              <c:numCache>
                <c:formatCode>General</c:formatCode>
                <c:ptCount val="9"/>
                <c:pt idx="0">
                  <c:v>3</c:v>
                </c:pt>
                <c:pt idx="1">
                  <c:v>3</c:v>
                </c:pt>
                <c:pt idx="2">
                  <c:v>2</c:v>
                </c:pt>
                <c:pt idx="3">
                  <c:v>2</c:v>
                </c:pt>
                <c:pt idx="4">
                  <c:v>2</c:v>
                </c:pt>
                <c:pt idx="5">
                  <c:v>2</c:v>
                </c:pt>
                <c:pt idx="6">
                  <c:v>5</c:v>
                </c:pt>
                <c:pt idx="7">
                  <c:v>7</c:v>
                </c:pt>
                <c:pt idx="8">
                  <c:v>7</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'Habitat 2021 corrected'!$CG$17</c:f>
          <c:strCache>
            <c:ptCount val="1"/>
            <c:pt idx="0">
              <c:v> Arniger Witi HW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corrected'!$CG$18</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corrected'!$CH$17:$CP$17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corrected'!$CH$18:$CP$18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corrected'!$CG$19</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corrected'!$CH$17:$CP$17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corrected'!$CH$19:$CP$19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corrected'!$CG$20</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corrected'!$CH$17:$CP$17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corrected'!$CH$20:$CP$20</c:f>
              <c:numCache>
                <c:formatCode>General</c:formatCode>
                <c:ptCount val="9"/>
                <c:pt idx="0">
                  <c:v>1</c:v>
                </c:pt>
                <c:pt idx="1">
                  <c:v>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374-4306-9793-1A74C415DF25}"/>
            </c:ext>
          </c:extLst>
        </c:ser>
        <c:ser>
          <c:idx val="3"/>
          <c:order val="3"/>
          <c:tx>
            <c:strRef>
              <c:f>'Habitat 2021 corrected'!$CG$21</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corrected'!$CH$17:$CP$17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corrected'!$CH$21:$CP$21</c:f>
              <c:numCache>
                <c:formatCode>General</c:formatCode>
                <c:ptCount val="9"/>
                <c:pt idx="0">
                  <c:v>0</c:v>
                </c:pt>
                <c:pt idx="1">
                  <c:v>0</c:v>
                </c:pt>
                <c:pt idx="2">
                  <c:v>1</c:v>
                </c:pt>
                <c:pt idx="3">
                  <c:v>0</c:v>
                </c:pt>
                <c:pt idx="4">
                  <c:v>1</c:v>
                </c:pt>
                <c:pt idx="5">
                  <c:v>3</c:v>
                </c:pt>
                <c:pt idx="6">
                  <c:v>1</c:v>
                </c:pt>
                <c:pt idx="7">
                  <c:v>1</c:v>
                </c:pt>
                <c:pt idx="8">
                  <c:v>2</c:v>
                </c:pt>
              </c:numCache>
            </c:numRef>
          </c:val>
          <c:extLst>
            <c:ext xmlns:c16="http://schemas.microsoft.com/office/drawing/2014/chart" uri="{C3380CC4-5D6E-409C-BE32-E72D297353CC}">
              <c16:uniqueId val="{00000003-3374-4306-9793-1A74C415DF25}"/>
            </c:ext>
          </c:extLst>
        </c:ser>
        <c:ser>
          <c:idx val="4"/>
          <c:order val="4"/>
          <c:tx>
            <c:strRef>
              <c:f>'Habitat 2021 corrected'!$CG$22</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corrected'!$CH$17:$CP$17</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corrected'!$CH$22:$CP$22</c:f>
              <c:numCache>
                <c:formatCode>General</c:formatCode>
                <c:ptCount val="9"/>
                <c:pt idx="0">
                  <c:v>0</c:v>
                </c:pt>
                <c:pt idx="1">
                  <c:v>0</c:v>
                </c:pt>
                <c:pt idx="2">
                  <c:v>0</c:v>
                </c:pt>
                <c:pt idx="3">
                  <c:v>0</c:v>
                </c:pt>
                <c:pt idx="4">
                  <c:v>1</c:v>
                </c:pt>
                <c:pt idx="5">
                  <c:v>1</c:v>
                </c:pt>
                <c:pt idx="6">
                  <c:v>1</c:v>
                </c:pt>
                <c:pt idx="7">
                  <c:v>1</c:v>
                </c:pt>
                <c:pt idx="8">
                  <c:v>0</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'Habitat 2021 corrected'!$CG$54</c:f>
          <c:strCache>
            <c:ptCount val="1"/>
            <c:pt idx="0">
              <c:v> Barchetsee HW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corrected'!$CG$55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corrected'!$CH$54:$CP$54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corrected'!$CH$55:$CP$55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corrected'!$CG$56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corrected'!$CH$54:$CP$54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corrected'!$CH$56:$CP$56</c:f>
              <c:numCache>
                <c:formatCode>General</c:formatCode>
                <c:ptCount val="9"/>
                <c:pt idx="0">
                  <c:v>0</c:v>
                </c:pt>
                <c:pt idx="1">
                  <c:v>0</c:v>
                </c:pt>
                <c:pt idx="2">
                  <c:v>1</c:v>
                </c:pt>
                <c:pt idx="3">
                  <c:v>0</c:v>
                </c:pt>
                <c:pt idx="4">
                  <c:v>1</c:v>
                </c:pt>
                <c:pt idx="5">
                  <c:v>2</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corrected'!$CG$57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corrected'!$CH$54:$CP$54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corrected'!$CH$57:$CP$57</c:f>
              <c:numCache>
                <c:formatCode>General</c:formatCode>
                <c:ptCount val="9"/>
                <c:pt idx="0">
                  <c:v>0</c:v>
                </c:pt>
                <c:pt idx="1">
                  <c:v>0</c:v>
                </c:pt>
                <c:pt idx="2">
                  <c:v>1</c:v>
                </c:pt>
                <c:pt idx="3">
                  <c:v>0</c:v>
                </c:pt>
                <c:pt idx="4">
                  <c:v>3</c:v>
                </c:pt>
                <c:pt idx="5">
                  <c:v>0</c:v>
                </c:pt>
                <c:pt idx="6">
                  <c:v>1</c:v>
                </c:pt>
                <c:pt idx="7">
                  <c:v>0</c:v>
                </c:pt>
                <c:pt idx="8">
                  <c:v>0</c:v>
                </c:pt>
              </c:numCache>
            </c:numRef>
          </c:val>
          <c:extLst>
            <c:ext xmlns:c16="http://schemas.microsoft.com/office/drawing/2014/chart" uri="{C3380CC4-5D6E-409C-BE32-E72D297353CC}">
              <c16:uniqueId val="{00000002-3374-4306-9793-1A74C415DF25}"/>
            </c:ext>
          </c:extLst>
        </c:ser>
        <c:ser>
          <c:idx val="3"/>
          <c:order val="3"/>
          <c:tx>
            <c:strRef>
              <c:f>'Habitat 2021 corrected'!$CG$58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corrected'!$CH$54:$CP$54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corrected'!$CH$58:$CP$58</c:f>
              <c:numCache>
                <c:formatCode>General</c:formatCode>
                <c:ptCount val="9"/>
                <c:pt idx="0">
                  <c:v>1</c:v>
                </c:pt>
                <c:pt idx="1">
                  <c:v>0</c:v>
                </c:pt>
                <c:pt idx="2">
                  <c:v>2</c:v>
                </c:pt>
                <c:pt idx="3">
                  <c:v>2</c:v>
                </c:pt>
                <c:pt idx="4">
                  <c:v>0</c:v>
                </c:pt>
                <c:pt idx="5">
                  <c:v>5</c:v>
                </c:pt>
                <c:pt idx="6">
                  <c:v>1</c:v>
                </c:pt>
                <c:pt idx="7">
                  <c:v>1</c:v>
                </c:pt>
                <c:pt idx="8">
                  <c:v>3</c:v>
                </c:pt>
              </c:numCache>
            </c:numRef>
          </c:val>
          <c:extLst>
            <c:ext xmlns:c16="http://schemas.microsoft.com/office/drawing/2014/chart" uri="{C3380CC4-5D6E-409C-BE32-E72D297353CC}">
              <c16:uniqueId val="{00000003-3374-4306-9793-1A74C415DF25}"/>
            </c:ext>
          </c:extLst>
        </c:ser>
        <c:ser>
          <c:idx val="4"/>
          <c:order val="4"/>
          <c:tx>
            <c:strRef>
              <c:f>'Habitat 2021 corrected'!$CG$59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corrected'!$CH$54:$CP$54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corrected'!$CH$59:$CP$59</c:f>
              <c:numCache>
                <c:formatCode>General</c:formatCode>
                <c:ptCount val="9"/>
                <c:pt idx="0">
                  <c:v>4</c:v>
                </c:pt>
                <c:pt idx="1">
                  <c:v>4</c:v>
                </c:pt>
                <c:pt idx="2">
                  <c:v>4</c:v>
                </c:pt>
                <c:pt idx="3">
                  <c:v>4</c:v>
                </c:pt>
                <c:pt idx="4">
                  <c:v>8</c:v>
                </c:pt>
                <c:pt idx="5">
                  <c:v>6</c:v>
                </c:pt>
                <c:pt idx="6">
                  <c:v>6</c:v>
                </c:pt>
                <c:pt idx="7">
                  <c:v>7</c:v>
                </c:pt>
                <c:pt idx="8">
                  <c:v>6</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Bommer Weiher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corrected'!$CG$111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corrected'!$CH$110:$CP$110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corrected'!$CH$111:$CP$111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corrected'!$CG$112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corrected'!$CH$110:$CP$110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corrected'!$CH$112:$CP$112</c:f>
              <c:numCache>
                <c:formatCode>General</c:formatCode>
                <c:ptCount val="9"/>
                <c:pt idx="0">
                  <c:v>0</c:v>
                </c:pt>
                <c:pt idx="1">
                  <c:v>0</c:v>
                </c:pt>
                <c:pt idx="2">
                  <c:v>1</c:v>
                </c:pt>
                <c:pt idx="3">
                  <c:v>2</c:v>
                </c:pt>
                <c:pt idx="4">
                  <c:v>1</c:v>
                </c:pt>
                <c:pt idx="5">
                  <c:v>0</c:v>
                </c:pt>
                <c:pt idx="6">
                  <c:v>1</c:v>
                </c:pt>
                <c:pt idx="7">
                  <c:v>0</c:v>
                </c:pt>
                <c:pt idx="8">
                  <c:v>1</c:v>
                </c:pt>
              </c:numCache>
            </c:numRef>
          </c:val>
          <c:extLst>
            <c:ext xmlns:c16="http://schemas.microsoft.com/office/drawing/2014/chart" uri="{C3380CC4-5D6E-409C-BE32-E72D297353CC}">
              <c16:uniqueId val="{00000001-3374-4306-9793-1A74C415DF25}"/>
            </c:ext>
          </c:extLst>
        </c:ser>
        <c:ser>
          <c:idx val="2"/>
          <c:order val="2"/>
          <c:tx>
            <c:strRef>
              <c:f>'Habitat 2021 corrected'!$CG$113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corrected'!$CH$110:$CP$110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corrected'!$CH$113:$CP$113</c:f>
              <c:numCache>
                <c:formatCode>General</c:formatCode>
                <c:ptCount val="9"/>
                <c:pt idx="0">
                  <c:v>3</c:v>
                </c:pt>
                <c:pt idx="1">
                  <c:v>1</c:v>
                </c:pt>
                <c:pt idx="2">
                  <c:v>4</c:v>
                </c:pt>
                <c:pt idx="3">
                  <c:v>9</c:v>
                </c:pt>
                <c:pt idx="4">
                  <c:v>0</c:v>
                </c:pt>
                <c:pt idx="5">
                  <c:v>0</c:v>
                </c:pt>
                <c:pt idx="6">
                  <c:v>1</c:v>
                </c:pt>
                <c:pt idx="7">
                  <c:v>4</c:v>
                </c:pt>
                <c:pt idx="8">
                  <c:v>3</c:v>
                </c:pt>
              </c:numCache>
            </c:numRef>
          </c:val>
          <c:extLst>
            <c:ext xmlns:c16="http://schemas.microsoft.com/office/drawing/2014/chart" uri="{C3380CC4-5D6E-409C-BE32-E72D297353CC}">
              <c16:uniqueId val="{00000002-3374-4306-9793-1A74C415DF25}"/>
            </c:ext>
          </c:extLst>
        </c:ser>
        <c:ser>
          <c:idx val="3"/>
          <c:order val="3"/>
          <c:tx>
            <c:strRef>
              <c:f>'Habitat 2021 corrected'!$CG$114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corrected'!$CH$110:$CP$110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corrected'!$CH$114:$CP$114</c:f>
              <c:numCache>
                <c:formatCode>General</c:formatCode>
                <c:ptCount val="9"/>
                <c:pt idx="0">
                  <c:v>1</c:v>
                </c:pt>
                <c:pt idx="1">
                  <c:v>1</c:v>
                </c:pt>
                <c:pt idx="2">
                  <c:v>2</c:v>
                </c:pt>
                <c:pt idx="3">
                  <c:v>2</c:v>
                </c:pt>
                <c:pt idx="4">
                  <c:v>2</c:v>
                </c:pt>
                <c:pt idx="5">
                  <c:v>2</c:v>
                </c:pt>
                <c:pt idx="6">
                  <c:v>2</c:v>
                </c:pt>
                <c:pt idx="7">
                  <c:v>1</c:v>
                </c:pt>
                <c:pt idx="8">
                  <c:v>3</c:v>
                </c:pt>
              </c:numCache>
            </c:numRef>
          </c:val>
          <c:extLst>
            <c:ext xmlns:c16="http://schemas.microsoft.com/office/drawing/2014/chart" uri="{C3380CC4-5D6E-409C-BE32-E72D297353CC}">
              <c16:uniqueId val="{00000003-3374-4306-9793-1A74C415DF25}"/>
            </c:ext>
          </c:extLst>
        </c:ser>
        <c:ser>
          <c:idx val="4"/>
          <c:order val="4"/>
          <c:tx>
            <c:strRef>
              <c:f>'Habitat 2021 corrected'!$CG$115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corrected'!$CH$110:$CP$110</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corrected'!$CH$115:$CP$115</c:f>
              <c:numCache>
                <c:formatCode>General</c:formatCode>
                <c:ptCount val="9"/>
                <c:pt idx="0">
                  <c:v>9</c:v>
                </c:pt>
                <c:pt idx="1">
                  <c:v>10</c:v>
                </c:pt>
                <c:pt idx="2">
                  <c:v>10</c:v>
                </c:pt>
                <c:pt idx="3">
                  <c:v>10</c:v>
                </c:pt>
                <c:pt idx="4">
                  <c:v>11</c:v>
                </c:pt>
                <c:pt idx="5">
                  <c:v>11</c:v>
                </c:pt>
                <c:pt idx="6">
                  <c:v>14</c:v>
                </c:pt>
                <c:pt idx="7">
                  <c:v>14</c:v>
                </c:pt>
                <c:pt idx="8">
                  <c:v>13</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2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Hauptwiler Weiher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corrected'!$CG$145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corrected'!$CH$144:$CP$144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corrected'!$CH$145:$CP$145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corrected'!$CG$146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corrected'!$CH$144:$CP$144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corrected'!$CH$146:$CP$146</c:f>
              <c:numCache>
                <c:formatCode>General</c:formatCode>
                <c:ptCount val="9"/>
                <c:pt idx="0">
                  <c:v>0</c:v>
                </c:pt>
                <c:pt idx="1">
                  <c:v>0</c:v>
                </c:pt>
                <c:pt idx="2">
                  <c:v>2</c:v>
                </c:pt>
                <c:pt idx="3">
                  <c:v>0</c:v>
                </c:pt>
                <c:pt idx="4">
                  <c:v>0</c:v>
                </c:pt>
                <c:pt idx="5">
                  <c:v>0</c:v>
                </c:pt>
                <c:pt idx="6">
                  <c:v>0</c:v>
                </c:pt>
                <c:pt idx="7">
                  <c:v>0</c:v>
                </c:pt>
                <c:pt idx="8">
                  <c:v>1</c:v>
                </c:pt>
              </c:numCache>
            </c:numRef>
          </c:val>
          <c:extLst>
            <c:ext xmlns:c16="http://schemas.microsoft.com/office/drawing/2014/chart" uri="{C3380CC4-5D6E-409C-BE32-E72D297353CC}">
              <c16:uniqueId val="{00000001-3374-4306-9793-1A74C415DF25}"/>
            </c:ext>
          </c:extLst>
        </c:ser>
        <c:ser>
          <c:idx val="2"/>
          <c:order val="2"/>
          <c:tx>
            <c:strRef>
              <c:f>'Habitat 2021 corrected'!$CG$147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corrected'!$CH$144:$CP$144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corrected'!$CH$147:$CP$147</c:f>
              <c:numCache>
                <c:formatCode>General</c:formatCode>
                <c:ptCount val="9"/>
                <c:pt idx="0">
                  <c:v>1</c:v>
                </c:pt>
                <c:pt idx="1">
                  <c:v>6</c:v>
                </c:pt>
                <c:pt idx="2">
                  <c:v>7</c:v>
                </c:pt>
                <c:pt idx="3">
                  <c:v>1</c:v>
                </c:pt>
                <c:pt idx="4">
                  <c:v>0</c:v>
                </c:pt>
                <c:pt idx="5">
                  <c:v>0</c:v>
                </c:pt>
                <c:pt idx="6">
                  <c:v>0</c:v>
                </c:pt>
                <c:pt idx="7">
                  <c:v>0</c:v>
                </c:pt>
                <c:pt idx="8">
                  <c:v>2</c:v>
                </c:pt>
              </c:numCache>
            </c:numRef>
          </c:val>
          <c:extLst>
            <c:ext xmlns:c16="http://schemas.microsoft.com/office/drawing/2014/chart" uri="{C3380CC4-5D6E-409C-BE32-E72D297353CC}">
              <c16:uniqueId val="{00000002-3374-4306-9793-1A74C415DF25}"/>
            </c:ext>
          </c:extLst>
        </c:ser>
        <c:ser>
          <c:idx val="3"/>
          <c:order val="3"/>
          <c:tx>
            <c:strRef>
              <c:f>'Habitat 2021 corrected'!$CG$148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corrected'!$CH$144:$CP$144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corrected'!$CH$148:$CP$148</c:f>
              <c:numCache>
                <c:formatCode>General</c:formatCode>
                <c:ptCount val="9"/>
                <c:pt idx="0">
                  <c:v>0</c:v>
                </c:pt>
                <c:pt idx="1">
                  <c:v>2</c:v>
                </c:pt>
                <c:pt idx="2">
                  <c:v>1</c:v>
                </c:pt>
                <c:pt idx="3">
                  <c:v>0</c:v>
                </c:pt>
                <c:pt idx="4">
                  <c:v>0</c:v>
                </c:pt>
                <c:pt idx="5">
                  <c:v>4</c:v>
                </c:pt>
                <c:pt idx="6">
                  <c:v>1</c:v>
                </c:pt>
                <c:pt idx="7">
                  <c:v>1</c:v>
                </c:pt>
                <c:pt idx="8">
                  <c:v>2</c:v>
                </c:pt>
              </c:numCache>
            </c:numRef>
          </c:val>
          <c:extLst>
            <c:ext xmlns:c16="http://schemas.microsoft.com/office/drawing/2014/chart" uri="{C3380CC4-5D6E-409C-BE32-E72D297353CC}">
              <c16:uniqueId val="{00000003-3374-4306-9793-1A74C415DF25}"/>
            </c:ext>
          </c:extLst>
        </c:ser>
        <c:ser>
          <c:idx val="4"/>
          <c:order val="4"/>
          <c:tx>
            <c:strRef>
              <c:f>'Habitat 2021 corrected'!$CG$149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corrected'!$CH$144:$CP$144</c:f>
              <c:strCache>
                <c:ptCount val="9"/>
                <c:pt idx="0">
                  <c:v>30/03/2021</c:v>
                </c:pt>
                <c:pt idx="1">
                  <c:v>27/04/2021</c:v>
                </c:pt>
                <c:pt idx="2">
                  <c:v>25/05/2021</c:v>
                </c:pt>
                <c:pt idx="3">
                  <c:v>22/06/2021</c:v>
                </c:pt>
                <c:pt idx="4">
                  <c:v>21/07/2021</c:v>
                </c:pt>
                <c:pt idx="5">
                  <c:v>17/08/2021</c:v>
                </c:pt>
                <c:pt idx="6">
                  <c:v>13/09/2021</c:v>
                </c:pt>
                <c:pt idx="7">
                  <c:v>12/10/2021</c:v>
                </c:pt>
                <c:pt idx="8">
                  <c:v>08/11/2021</c:v>
                </c:pt>
              </c:strCache>
            </c:strRef>
          </c:cat>
          <c:val>
            <c:numRef>
              <c:f>'Habitat 2021 corrected'!$CH$149:$CP$149</c:f>
              <c:numCache>
                <c:formatCode>General</c:formatCode>
                <c:ptCount val="9"/>
                <c:pt idx="0">
                  <c:v>4</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Oberschachen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corrected'!$CG$169</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corrected'!$CH$168:$CP$168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corrected'!$CH$169:$CP$169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corrected'!$CG$170</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corrected'!$CH$168:$CP$168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corrected'!$CH$170:$CP$170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corrected'!$CG$171</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corrected'!$CH$168:$CP$168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corrected'!$CH$171:$CP$171</c:f>
              <c:numCache>
                <c:formatCode>General</c:formatCode>
                <c:ptCount val="9"/>
                <c:pt idx="0">
                  <c:v>0</c:v>
                </c:pt>
                <c:pt idx="1">
                  <c:v>0</c:v>
                </c:pt>
                <c:pt idx="2">
                  <c:v>1</c:v>
                </c:pt>
                <c:pt idx="3">
                  <c:v>0</c:v>
                </c:pt>
                <c:pt idx="4">
                  <c:v>1</c:v>
                </c:pt>
                <c:pt idx="5">
                  <c:v>1</c:v>
                </c:pt>
                <c:pt idx="6">
                  <c:v>1</c:v>
                </c:pt>
                <c:pt idx="7">
                  <c:v>1</c:v>
                </c:pt>
                <c:pt idx="8">
                  <c:v>1</c:v>
                </c:pt>
              </c:numCache>
            </c:numRef>
          </c:val>
          <c:extLst>
            <c:ext xmlns:c16="http://schemas.microsoft.com/office/drawing/2014/chart" uri="{C3380CC4-5D6E-409C-BE32-E72D297353CC}">
              <c16:uniqueId val="{00000002-3374-4306-9793-1A74C415DF25}"/>
            </c:ext>
          </c:extLst>
        </c:ser>
        <c:ser>
          <c:idx val="3"/>
          <c:order val="3"/>
          <c:tx>
            <c:strRef>
              <c:f>'Habitat 2021 corrected'!$CG$172</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corrected'!$CH$168:$CP$168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corrected'!$CH$172:$CP$172</c:f>
              <c:numCache>
                <c:formatCode>General</c:formatCode>
                <c:ptCount val="9"/>
                <c:pt idx="0">
                  <c:v>1</c:v>
                </c:pt>
                <c:pt idx="1">
                  <c:v>1</c:v>
                </c:pt>
                <c:pt idx="2">
                  <c:v>1</c:v>
                </c:pt>
                <c:pt idx="3">
                  <c:v>1</c:v>
                </c:pt>
                <c:pt idx="4">
                  <c:v>0</c:v>
                </c:pt>
                <c:pt idx="5">
                  <c:v>0</c:v>
                </c:pt>
                <c:pt idx="6">
                  <c:v>2</c:v>
                </c:pt>
                <c:pt idx="7">
                  <c:v>0</c:v>
                </c:pt>
                <c:pt idx="8">
                  <c:v>0</c:v>
                </c:pt>
              </c:numCache>
            </c:numRef>
          </c:val>
          <c:extLst>
            <c:ext xmlns:c16="http://schemas.microsoft.com/office/drawing/2014/chart" uri="{C3380CC4-5D6E-409C-BE32-E72D297353CC}">
              <c16:uniqueId val="{00000003-3374-4306-9793-1A74C415DF25}"/>
            </c:ext>
          </c:extLst>
        </c:ser>
        <c:ser>
          <c:idx val="4"/>
          <c:order val="4"/>
          <c:tx>
            <c:strRef>
              <c:f>'Habitat 2021 corrected'!$CG$173</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corrected'!$CH$168:$CP$168</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corrected'!$CH$173:$CP$173</c:f>
              <c:numCache>
                <c:formatCode>General</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Seematte/ Hellsee HW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corrected'!$CG$201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corrected'!$CH$200:$CP$200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corrected'!$CH$201:$CP$201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corrected'!$CG$202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corrected'!$CH$200:$CP$200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corrected'!$CH$202:$CP$202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corrected'!$CG$203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corrected'!$CH$200:$CP$200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corrected'!$CH$203:$CP$203</c:f>
              <c:numCache>
                <c:formatCode>General</c:formatCode>
                <c:ptCount val="9"/>
                <c:pt idx="0">
                  <c:v>4</c:v>
                </c:pt>
                <c:pt idx="1">
                  <c:v>1</c:v>
                </c:pt>
                <c:pt idx="2">
                  <c:v>1</c:v>
                </c:pt>
                <c:pt idx="3">
                  <c:v>1</c:v>
                </c:pt>
                <c:pt idx="4">
                  <c:v>0</c:v>
                </c:pt>
                <c:pt idx="5">
                  <c:v>0</c:v>
                </c:pt>
                <c:pt idx="6">
                  <c:v>0</c:v>
                </c:pt>
                <c:pt idx="7">
                  <c:v>1</c:v>
                </c:pt>
                <c:pt idx="8">
                  <c:v>0</c:v>
                </c:pt>
              </c:numCache>
            </c:numRef>
          </c:val>
          <c:extLst>
            <c:ext xmlns:c16="http://schemas.microsoft.com/office/drawing/2014/chart" uri="{C3380CC4-5D6E-409C-BE32-E72D297353CC}">
              <c16:uniqueId val="{00000002-3374-4306-9793-1A74C415DF25}"/>
            </c:ext>
          </c:extLst>
        </c:ser>
        <c:ser>
          <c:idx val="3"/>
          <c:order val="3"/>
          <c:tx>
            <c:strRef>
              <c:f>'Habitat 2021 corrected'!$CG$204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corrected'!$CH$200:$CP$200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corrected'!$CH$204:$CP$204</c:f>
              <c:numCache>
                <c:formatCode>General</c:formatCode>
                <c:ptCount val="9"/>
                <c:pt idx="0">
                  <c:v>2</c:v>
                </c:pt>
                <c:pt idx="1">
                  <c:v>0</c:v>
                </c:pt>
                <c:pt idx="2">
                  <c:v>1</c:v>
                </c:pt>
                <c:pt idx="3">
                  <c:v>0</c:v>
                </c:pt>
                <c:pt idx="4">
                  <c:v>1</c:v>
                </c:pt>
                <c:pt idx="5">
                  <c:v>0</c:v>
                </c:pt>
                <c:pt idx="6">
                  <c:v>0</c:v>
                </c:pt>
                <c:pt idx="7">
                  <c:v>0</c:v>
                </c:pt>
                <c:pt idx="8">
                  <c:v>2</c:v>
                </c:pt>
              </c:numCache>
            </c:numRef>
          </c:val>
          <c:extLst>
            <c:ext xmlns:c16="http://schemas.microsoft.com/office/drawing/2014/chart" uri="{C3380CC4-5D6E-409C-BE32-E72D297353CC}">
              <c16:uniqueId val="{00000003-3374-4306-9793-1A74C415DF25}"/>
            </c:ext>
          </c:extLst>
        </c:ser>
        <c:ser>
          <c:idx val="4"/>
          <c:order val="4"/>
          <c:tx>
            <c:strRef>
              <c:f>'Habitat 2021 corrected'!$CG$205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corrected'!$CH$200:$CP$200</c:f>
              <c:strCache>
                <c:ptCount val="9"/>
                <c:pt idx="0">
                  <c:v>29/03/2021</c:v>
                </c:pt>
                <c:pt idx="1">
                  <c:v>26/04/2021</c:v>
                </c:pt>
                <c:pt idx="2">
                  <c:v>24/05/2021</c:v>
                </c:pt>
                <c:pt idx="3">
                  <c:v>22/06/2021</c:v>
                </c:pt>
                <c:pt idx="4">
                  <c:v>20/07/2021</c:v>
                </c:pt>
                <c:pt idx="5">
                  <c:v>17/08/2021</c:v>
                </c:pt>
                <c:pt idx="6">
                  <c:v>13/09/2021</c:v>
                </c:pt>
                <c:pt idx="7">
                  <c:v>12/10/2021</c:v>
                </c:pt>
                <c:pt idx="8">
                  <c:v>08/11/2021</c:v>
                </c:pt>
              </c:strCache>
            </c:strRef>
          </c:cat>
          <c:val>
            <c:numRef>
              <c:f>'Habitat 2021 corrected'!$CH$205:$CP$205</c:f>
              <c:numCache>
                <c:formatCode>General</c:formatCode>
                <c:ptCount val="9"/>
                <c:pt idx="0">
                  <c:v>3</c:v>
                </c:pt>
                <c:pt idx="1">
                  <c:v>3</c:v>
                </c:pt>
                <c:pt idx="2">
                  <c:v>2</c:v>
                </c:pt>
                <c:pt idx="3">
                  <c:v>1</c:v>
                </c:pt>
                <c:pt idx="4">
                  <c:v>1</c:v>
                </c:pt>
                <c:pt idx="5">
                  <c:v>2</c:v>
                </c:pt>
                <c:pt idx="6">
                  <c:v>5</c:v>
                </c:pt>
                <c:pt idx="7">
                  <c:v>7</c:v>
                </c:pt>
                <c:pt idx="8">
                  <c:v>7</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Arniger Witi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OZ-EQS'!$Y$18</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OZ-EQS'!$Z$18:$AH$18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855-4735-8E5D-7E4D3C706716}"/>
            </c:ext>
          </c:extLst>
        </c:ser>
        <c:ser>
          <c:idx val="1"/>
          <c:order val="1"/>
          <c:tx>
            <c:strRef>
              <c:f>'Habitat 2021 OZ-EQS'!$Y$19</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OZ-EQS'!$Z$19:$AH$19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1-7855-4735-8E5D-7E4D3C706716}"/>
            </c:ext>
          </c:extLst>
        </c:ser>
        <c:ser>
          <c:idx val="2"/>
          <c:order val="2"/>
          <c:tx>
            <c:strRef>
              <c:f>'Habitat 2021 OZ-EQS'!$Y$20</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OZ-EQS'!$Z$20:$AH$20</c:f>
              <c:numCache>
                <c:formatCode>General</c:formatCode>
                <c:ptCount val="9"/>
                <c:pt idx="0">
                  <c:v>1</c:v>
                </c:pt>
                <c:pt idx="1">
                  <c:v>1</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2-7855-4735-8E5D-7E4D3C706716}"/>
            </c:ext>
          </c:extLst>
        </c:ser>
        <c:ser>
          <c:idx val="3"/>
          <c:order val="3"/>
          <c:tx>
            <c:strRef>
              <c:f>'Habitat 2021 OZ-EQS'!$Y$21</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OZ-EQS'!$Z$21:$AH$21</c:f>
              <c:numCache>
                <c:formatCode>General</c:formatCode>
                <c:ptCount val="9"/>
                <c:pt idx="0">
                  <c:v>0</c:v>
                </c:pt>
                <c:pt idx="1">
                  <c:v>0</c:v>
                </c:pt>
                <c:pt idx="2">
                  <c:v>1</c:v>
                </c:pt>
                <c:pt idx="3">
                  <c:v>0</c:v>
                </c:pt>
                <c:pt idx="4">
                  <c:v>1</c:v>
                </c:pt>
                <c:pt idx="5">
                  <c:v>3</c:v>
                </c:pt>
                <c:pt idx="6">
                  <c:v>2</c:v>
                </c:pt>
                <c:pt idx="7">
                  <c:v>1</c:v>
                </c:pt>
                <c:pt idx="8">
                  <c:v>2</c:v>
                </c:pt>
              </c:numCache>
            </c:numRef>
          </c:val>
          <c:extLst>
            <c:ext xmlns:c16="http://schemas.microsoft.com/office/drawing/2014/chart" uri="{C3380CC4-5D6E-409C-BE32-E72D297353CC}">
              <c16:uniqueId val="{00000003-7855-4735-8E5D-7E4D3C706716}"/>
            </c:ext>
          </c:extLst>
        </c:ser>
        <c:ser>
          <c:idx val="4"/>
          <c:order val="4"/>
          <c:tx>
            <c:strRef>
              <c:f>'Habitat 2021 OZ-EQS'!$Y$22</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OZ-EQS'!$Z$22:$AH$22</c:f>
              <c:numCache>
                <c:formatCode>General</c:formatCode>
                <c:ptCount val="9"/>
                <c:pt idx="0">
                  <c:v>0</c:v>
                </c:pt>
                <c:pt idx="1">
                  <c:v>0</c:v>
                </c:pt>
                <c:pt idx="2">
                  <c:v>0</c:v>
                </c:pt>
                <c:pt idx="3">
                  <c:v>0</c:v>
                </c:pt>
                <c:pt idx="4">
                  <c:v>1</c:v>
                </c:pt>
                <c:pt idx="5">
                  <c:v>1</c:v>
                </c:pt>
                <c:pt idx="6">
                  <c:v>1</c:v>
                </c:pt>
                <c:pt idx="7">
                  <c:v>1</c:v>
                </c:pt>
                <c:pt idx="8">
                  <c:v>0</c:v>
                </c:pt>
              </c:numCache>
            </c:numRef>
          </c:val>
          <c:extLst>
            <c:ext xmlns:c16="http://schemas.microsoft.com/office/drawing/2014/chart" uri="{C3380CC4-5D6E-409C-BE32-E72D297353CC}">
              <c16:uniqueId val="{00000004-7855-4735-8E5D-7E4D3C706716}"/>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Barchetsee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OZ-EQS'!$Y$55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OZ-EQS'!$Z$55:$AH$55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F39-476E-AF06-D418485294B1}"/>
            </c:ext>
          </c:extLst>
        </c:ser>
        <c:ser>
          <c:idx val="1"/>
          <c:order val="1"/>
          <c:tx>
            <c:strRef>
              <c:f>'Habitat 2021 OZ-EQS'!$Y$56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OZ-EQS'!$Z$56:$AH$56</c:f>
              <c:numCache>
                <c:formatCode>General</c:formatCode>
                <c:ptCount val="9"/>
                <c:pt idx="0">
                  <c:v>0</c:v>
                </c:pt>
                <c:pt idx="1">
                  <c:v>0</c:v>
                </c:pt>
                <c:pt idx="2">
                  <c:v>1</c:v>
                </c:pt>
                <c:pt idx="3">
                  <c:v>0</c:v>
                </c:pt>
                <c:pt idx="4">
                  <c:v>1</c:v>
                </c:pt>
                <c:pt idx="5">
                  <c:v>2</c:v>
                </c:pt>
                <c:pt idx="6">
                  <c:v>0</c:v>
                </c:pt>
                <c:pt idx="7">
                  <c:v>0</c:v>
                </c:pt>
                <c:pt idx="8">
                  <c:v>0</c:v>
                </c:pt>
              </c:numCache>
            </c:numRef>
          </c:val>
          <c:extLst>
            <c:ext xmlns:c16="http://schemas.microsoft.com/office/drawing/2014/chart" uri="{C3380CC4-5D6E-409C-BE32-E72D297353CC}">
              <c16:uniqueId val="{00000001-FF39-476E-AF06-D418485294B1}"/>
            </c:ext>
          </c:extLst>
        </c:ser>
        <c:ser>
          <c:idx val="2"/>
          <c:order val="2"/>
          <c:tx>
            <c:strRef>
              <c:f>'Habitat 2021 OZ-EQS'!$Y$57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OZ-EQS'!$Z$57:$AH$57</c:f>
              <c:numCache>
                <c:formatCode>General</c:formatCode>
                <c:ptCount val="9"/>
                <c:pt idx="0">
                  <c:v>0</c:v>
                </c:pt>
                <c:pt idx="1">
                  <c:v>0</c:v>
                </c:pt>
                <c:pt idx="2">
                  <c:v>2</c:v>
                </c:pt>
                <c:pt idx="3">
                  <c:v>0</c:v>
                </c:pt>
                <c:pt idx="4">
                  <c:v>3</c:v>
                </c:pt>
                <c:pt idx="5">
                  <c:v>1</c:v>
                </c:pt>
                <c:pt idx="6">
                  <c:v>2</c:v>
                </c:pt>
                <c:pt idx="7">
                  <c:v>0</c:v>
                </c:pt>
                <c:pt idx="8">
                  <c:v>1</c:v>
                </c:pt>
              </c:numCache>
            </c:numRef>
          </c:val>
          <c:extLst>
            <c:ext xmlns:c16="http://schemas.microsoft.com/office/drawing/2014/chart" uri="{C3380CC4-5D6E-409C-BE32-E72D297353CC}">
              <c16:uniqueId val="{00000002-FF39-476E-AF06-D418485294B1}"/>
            </c:ext>
          </c:extLst>
        </c:ser>
        <c:ser>
          <c:idx val="3"/>
          <c:order val="3"/>
          <c:tx>
            <c:strRef>
              <c:f>'Habitat 2021 OZ-EQS'!$Y$58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OZ-EQS'!$Z$58:$AH$58</c:f>
              <c:numCache>
                <c:formatCode>General</c:formatCode>
                <c:ptCount val="9"/>
                <c:pt idx="0">
                  <c:v>1</c:v>
                </c:pt>
                <c:pt idx="1">
                  <c:v>0</c:v>
                </c:pt>
                <c:pt idx="2">
                  <c:v>2</c:v>
                </c:pt>
                <c:pt idx="3">
                  <c:v>2</c:v>
                </c:pt>
                <c:pt idx="4">
                  <c:v>0</c:v>
                </c:pt>
                <c:pt idx="5">
                  <c:v>5</c:v>
                </c:pt>
                <c:pt idx="6">
                  <c:v>2</c:v>
                </c:pt>
                <c:pt idx="7">
                  <c:v>1</c:v>
                </c:pt>
                <c:pt idx="8">
                  <c:v>4</c:v>
                </c:pt>
              </c:numCache>
            </c:numRef>
          </c:val>
          <c:extLst>
            <c:ext xmlns:c16="http://schemas.microsoft.com/office/drawing/2014/chart" uri="{C3380CC4-5D6E-409C-BE32-E72D297353CC}">
              <c16:uniqueId val="{00000003-FF39-476E-AF06-D418485294B1}"/>
            </c:ext>
          </c:extLst>
        </c:ser>
        <c:ser>
          <c:idx val="4"/>
          <c:order val="4"/>
          <c:tx>
            <c:strRef>
              <c:f>'Habitat 2021 OZ-EQS'!$Y$59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OZ-EQS'!$Z$59:$AH$59</c:f>
              <c:numCache>
                <c:formatCode>General</c:formatCode>
                <c:ptCount val="9"/>
                <c:pt idx="0">
                  <c:v>4</c:v>
                </c:pt>
                <c:pt idx="1">
                  <c:v>4</c:v>
                </c:pt>
                <c:pt idx="2">
                  <c:v>4</c:v>
                </c:pt>
                <c:pt idx="3">
                  <c:v>4</c:v>
                </c:pt>
                <c:pt idx="4">
                  <c:v>8</c:v>
                </c:pt>
                <c:pt idx="5">
                  <c:v>6</c:v>
                </c:pt>
                <c:pt idx="6">
                  <c:v>6</c:v>
                </c:pt>
                <c:pt idx="7">
                  <c:v>7</c:v>
                </c:pt>
                <c:pt idx="8">
                  <c:v>6</c:v>
                </c:pt>
              </c:numCache>
            </c:numRef>
          </c:val>
          <c:extLst>
            <c:ext xmlns:c16="http://schemas.microsoft.com/office/drawing/2014/chart" uri="{C3380CC4-5D6E-409C-BE32-E72D297353CC}">
              <c16:uniqueId val="{00000004-FF39-476E-AF06-D418485294B1}"/>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Bommer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OZ-EQS'!$Y$111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OZ-EQS'!$Z$111:$AH$111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C21-4AE6-A0EB-CC09F2EB0E61}"/>
            </c:ext>
          </c:extLst>
        </c:ser>
        <c:ser>
          <c:idx val="1"/>
          <c:order val="1"/>
          <c:tx>
            <c:strRef>
              <c:f>'Habitat 2021 OZ-EQS'!$Y$112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OZ-EQS'!$Z$112:$AH$112</c:f>
              <c:numCache>
                <c:formatCode>General</c:formatCode>
                <c:ptCount val="9"/>
                <c:pt idx="0">
                  <c:v>0</c:v>
                </c:pt>
                <c:pt idx="1">
                  <c:v>0</c:v>
                </c:pt>
                <c:pt idx="2">
                  <c:v>1</c:v>
                </c:pt>
                <c:pt idx="3">
                  <c:v>2</c:v>
                </c:pt>
                <c:pt idx="4">
                  <c:v>1</c:v>
                </c:pt>
                <c:pt idx="5">
                  <c:v>0</c:v>
                </c:pt>
                <c:pt idx="6">
                  <c:v>1</c:v>
                </c:pt>
                <c:pt idx="7">
                  <c:v>0</c:v>
                </c:pt>
                <c:pt idx="8">
                  <c:v>2</c:v>
                </c:pt>
              </c:numCache>
            </c:numRef>
          </c:val>
          <c:extLst>
            <c:ext xmlns:c16="http://schemas.microsoft.com/office/drawing/2014/chart" uri="{C3380CC4-5D6E-409C-BE32-E72D297353CC}">
              <c16:uniqueId val="{00000001-7C21-4AE6-A0EB-CC09F2EB0E61}"/>
            </c:ext>
          </c:extLst>
        </c:ser>
        <c:ser>
          <c:idx val="2"/>
          <c:order val="2"/>
          <c:tx>
            <c:strRef>
              <c:f>'Habitat 2021 OZ-EQS'!$Y$113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OZ-EQS'!$Z$113:$AH$113</c:f>
              <c:numCache>
                <c:formatCode>General</c:formatCode>
                <c:ptCount val="9"/>
                <c:pt idx="0">
                  <c:v>3</c:v>
                </c:pt>
                <c:pt idx="1">
                  <c:v>2</c:v>
                </c:pt>
                <c:pt idx="2">
                  <c:v>4</c:v>
                </c:pt>
                <c:pt idx="3">
                  <c:v>10</c:v>
                </c:pt>
                <c:pt idx="4">
                  <c:v>0</c:v>
                </c:pt>
                <c:pt idx="5">
                  <c:v>0</c:v>
                </c:pt>
                <c:pt idx="6">
                  <c:v>1</c:v>
                </c:pt>
                <c:pt idx="7">
                  <c:v>4</c:v>
                </c:pt>
                <c:pt idx="8">
                  <c:v>4</c:v>
                </c:pt>
              </c:numCache>
            </c:numRef>
          </c:val>
          <c:extLst>
            <c:ext xmlns:c16="http://schemas.microsoft.com/office/drawing/2014/chart" uri="{C3380CC4-5D6E-409C-BE32-E72D297353CC}">
              <c16:uniqueId val="{00000002-7C21-4AE6-A0EB-CC09F2EB0E61}"/>
            </c:ext>
          </c:extLst>
        </c:ser>
        <c:ser>
          <c:idx val="3"/>
          <c:order val="3"/>
          <c:tx>
            <c:strRef>
              <c:f>'Habitat 2021 OZ-EQS'!$Y$114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OZ-EQS'!$Z$114:$AH$114</c:f>
              <c:numCache>
                <c:formatCode>General</c:formatCode>
                <c:ptCount val="9"/>
                <c:pt idx="0">
                  <c:v>1</c:v>
                </c:pt>
                <c:pt idx="1">
                  <c:v>1</c:v>
                </c:pt>
                <c:pt idx="2">
                  <c:v>2</c:v>
                </c:pt>
                <c:pt idx="3">
                  <c:v>3</c:v>
                </c:pt>
                <c:pt idx="4">
                  <c:v>2</c:v>
                </c:pt>
                <c:pt idx="5">
                  <c:v>2</c:v>
                </c:pt>
                <c:pt idx="6">
                  <c:v>2</c:v>
                </c:pt>
                <c:pt idx="7">
                  <c:v>1</c:v>
                </c:pt>
                <c:pt idx="8">
                  <c:v>4</c:v>
                </c:pt>
              </c:numCache>
            </c:numRef>
          </c:val>
          <c:extLst>
            <c:ext xmlns:c16="http://schemas.microsoft.com/office/drawing/2014/chart" uri="{C3380CC4-5D6E-409C-BE32-E72D297353CC}">
              <c16:uniqueId val="{00000003-7C21-4AE6-A0EB-CC09F2EB0E61}"/>
            </c:ext>
          </c:extLst>
        </c:ser>
        <c:ser>
          <c:idx val="4"/>
          <c:order val="4"/>
          <c:tx>
            <c:strRef>
              <c:f>'Habitat 2021 OZ-EQS'!$Y$115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OZ-EQS'!$Z$115:$AH$115</c:f>
              <c:numCache>
                <c:formatCode>General</c:formatCode>
                <c:ptCount val="9"/>
                <c:pt idx="0">
                  <c:v>9</c:v>
                </c:pt>
                <c:pt idx="1">
                  <c:v>10</c:v>
                </c:pt>
                <c:pt idx="2">
                  <c:v>10</c:v>
                </c:pt>
                <c:pt idx="3">
                  <c:v>10</c:v>
                </c:pt>
                <c:pt idx="4">
                  <c:v>11</c:v>
                </c:pt>
                <c:pt idx="5">
                  <c:v>11</c:v>
                </c:pt>
                <c:pt idx="6">
                  <c:v>14</c:v>
                </c:pt>
                <c:pt idx="7">
                  <c:v>14</c:v>
                </c:pt>
                <c:pt idx="8">
                  <c:v>13</c:v>
                </c:pt>
              </c:numCache>
            </c:numRef>
          </c:val>
          <c:extLst>
            <c:ext xmlns:c16="http://schemas.microsoft.com/office/drawing/2014/chart" uri="{C3380CC4-5D6E-409C-BE32-E72D297353CC}">
              <c16:uniqueId val="{00000004-7C21-4AE6-A0EB-CC09F2EB0E61}"/>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2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Hauptwiler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OZ-EQS'!$Y$145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OZ-EQS'!$Z$145:$AH$145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35C-4432-A763-6D2024C4D82E}"/>
            </c:ext>
          </c:extLst>
        </c:ser>
        <c:ser>
          <c:idx val="1"/>
          <c:order val="1"/>
          <c:tx>
            <c:strRef>
              <c:f>'Habitat 2021 OZ-EQS'!$Y$146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OZ-EQS'!$Z$146:$AH$146</c:f>
              <c:numCache>
                <c:formatCode>General</c:formatCode>
                <c:ptCount val="9"/>
                <c:pt idx="0">
                  <c:v>0</c:v>
                </c:pt>
                <c:pt idx="1">
                  <c:v>1</c:v>
                </c:pt>
                <c:pt idx="2">
                  <c:v>3</c:v>
                </c:pt>
                <c:pt idx="3">
                  <c:v>0</c:v>
                </c:pt>
                <c:pt idx="4">
                  <c:v>0</c:v>
                </c:pt>
                <c:pt idx="5">
                  <c:v>0</c:v>
                </c:pt>
                <c:pt idx="6">
                  <c:v>0</c:v>
                </c:pt>
                <c:pt idx="7">
                  <c:v>0</c:v>
                </c:pt>
                <c:pt idx="8">
                  <c:v>1</c:v>
                </c:pt>
              </c:numCache>
            </c:numRef>
          </c:val>
          <c:extLst>
            <c:ext xmlns:c16="http://schemas.microsoft.com/office/drawing/2014/chart" uri="{C3380CC4-5D6E-409C-BE32-E72D297353CC}">
              <c16:uniqueId val="{00000001-B35C-4432-A763-6D2024C4D82E}"/>
            </c:ext>
          </c:extLst>
        </c:ser>
        <c:ser>
          <c:idx val="2"/>
          <c:order val="2"/>
          <c:tx>
            <c:strRef>
              <c:f>'Habitat 2021 OZ-EQS'!$Y$147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OZ-EQS'!$Z$147:$AH$147</c:f>
              <c:numCache>
                <c:formatCode>General</c:formatCode>
                <c:ptCount val="9"/>
                <c:pt idx="0">
                  <c:v>1</c:v>
                </c:pt>
                <c:pt idx="1">
                  <c:v>7</c:v>
                </c:pt>
                <c:pt idx="2">
                  <c:v>10</c:v>
                </c:pt>
                <c:pt idx="3">
                  <c:v>1</c:v>
                </c:pt>
                <c:pt idx="4">
                  <c:v>0</c:v>
                </c:pt>
                <c:pt idx="5">
                  <c:v>0</c:v>
                </c:pt>
                <c:pt idx="6">
                  <c:v>0</c:v>
                </c:pt>
                <c:pt idx="7">
                  <c:v>0</c:v>
                </c:pt>
                <c:pt idx="8">
                  <c:v>2</c:v>
                </c:pt>
              </c:numCache>
            </c:numRef>
          </c:val>
          <c:extLst>
            <c:ext xmlns:c16="http://schemas.microsoft.com/office/drawing/2014/chart" uri="{C3380CC4-5D6E-409C-BE32-E72D297353CC}">
              <c16:uniqueId val="{00000002-B35C-4432-A763-6D2024C4D82E}"/>
            </c:ext>
          </c:extLst>
        </c:ser>
        <c:ser>
          <c:idx val="3"/>
          <c:order val="3"/>
          <c:tx>
            <c:strRef>
              <c:f>'Habitat 2021 OZ-EQS'!$Y$148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OZ-EQS'!$Z$148:$AH$148</c:f>
              <c:numCache>
                <c:formatCode>General</c:formatCode>
                <c:ptCount val="9"/>
                <c:pt idx="0">
                  <c:v>0</c:v>
                </c:pt>
                <c:pt idx="1">
                  <c:v>2</c:v>
                </c:pt>
                <c:pt idx="2">
                  <c:v>1</c:v>
                </c:pt>
                <c:pt idx="3">
                  <c:v>1</c:v>
                </c:pt>
                <c:pt idx="4">
                  <c:v>0</c:v>
                </c:pt>
                <c:pt idx="5">
                  <c:v>5</c:v>
                </c:pt>
                <c:pt idx="6">
                  <c:v>2</c:v>
                </c:pt>
                <c:pt idx="7">
                  <c:v>1</c:v>
                </c:pt>
                <c:pt idx="8">
                  <c:v>2</c:v>
                </c:pt>
              </c:numCache>
            </c:numRef>
          </c:val>
          <c:extLst>
            <c:ext xmlns:c16="http://schemas.microsoft.com/office/drawing/2014/chart" uri="{C3380CC4-5D6E-409C-BE32-E72D297353CC}">
              <c16:uniqueId val="{00000003-B35C-4432-A763-6D2024C4D82E}"/>
            </c:ext>
          </c:extLst>
        </c:ser>
        <c:ser>
          <c:idx val="4"/>
          <c:order val="4"/>
          <c:tx>
            <c:strRef>
              <c:f>'Habitat 2021 OZ-EQS'!$Y$149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OZ-EQS'!$Z$149:$AH$149</c:f>
              <c:numCache>
                <c:formatCode>General</c:formatCode>
                <c:ptCount val="9"/>
                <c:pt idx="0">
                  <c:v>4</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4-B35C-4432-A763-6D2024C4D82E}"/>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Oberschachen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OZ-EQS'!$Y$169</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OZ-EQS'!$Z$169:$AH$169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480-4BDF-BB89-EA69A6CA876A}"/>
            </c:ext>
          </c:extLst>
        </c:ser>
        <c:ser>
          <c:idx val="1"/>
          <c:order val="1"/>
          <c:tx>
            <c:strRef>
              <c:f>'Habitat 2021 OZ-EQS'!$Y$170</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OZ-EQS'!$Z$170:$AH$170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480-4BDF-BB89-EA69A6CA876A}"/>
            </c:ext>
          </c:extLst>
        </c:ser>
        <c:ser>
          <c:idx val="2"/>
          <c:order val="2"/>
          <c:tx>
            <c:strRef>
              <c:f>'Habitat 2021 OZ-EQS'!$Y$171</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OZ-EQS'!$Z$171:$AH$171</c:f>
              <c:numCache>
                <c:formatCode>General</c:formatCode>
                <c:ptCount val="9"/>
                <c:pt idx="0">
                  <c:v>0</c:v>
                </c:pt>
                <c:pt idx="1">
                  <c:v>0</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3480-4BDF-BB89-EA69A6CA876A}"/>
            </c:ext>
          </c:extLst>
        </c:ser>
        <c:ser>
          <c:idx val="3"/>
          <c:order val="3"/>
          <c:tx>
            <c:strRef>
              <c:f>'Habitat 2021 OZ-EQS'!$Y$172</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OZ-EQS'!$Z$172:$AH$172</c:f>
              <c:numCache>
                <c:formatCode>General</c:formatCode>
                <c:ptCount val="9"/>
                <c:pt idx="0">
                  <c:v>1</c:v>
                </c:pt>
                <c:pt idx="1">
                  <c:v>1</c:v>
                </c:pt>
                <c:pt idx="2">
                  <c:v>1</c:v>
                </c:pt>
                <c:pt idx="3">
                  <c:v>1</c:v>
                </c:pt>
                <c:pt idx="4">
                  <c:v>0</c:v>
                </c:pt>
                <c:pt idx="5">
                  <c:v>0</c:v>
                </c:pt>
                <c:pt idx="6">
                  <c:v>2</c:v>
                </c:pt>
                <c:pt idx="7">
                  <c:v>0</c:v>
                </c:pt>
                <c:pt idx="8">
                  <c:v>0</c:v>
                </c:pt>
              </c:numCache>
            </c:numRef>
          </c:val>
          <c:extLst>
            <c:ext xmlns:c16="http://schemas.microsoft.com/office/drawing/2014/chart" uri="{C3380CC4-5D6E-409C-BE32-E72D297353CC}">
              <c16:uniqueId val="{00000003-3480-4BDF-BB89-EA69A6CA876A}"/>
            </c:ext>
          </c:extLst>
        </c:ser>
        <c:ser>
          <c:idx val="4"/>
          <c:order val="4"/>
          <c:tx>
            <c:strRef>
              <c:f>'Habitat 2021 OZ-EQS'!$Y$173</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OZ-EQS'!$Z$173:$AH$173</c:f>
              <c:numCache>
                <c:formatCode>General</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4-3480-4BDF-BB89-EA69A6CA876A}"/>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Seematte/ Hellsee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OZ-EQS'!$Y$201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OZ-EQS'!$Z$201:$AH$201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549-470E-947D-01373C308E5C}"/>
            </c:ext>
          </c:extLst>
        </c:ser>
        <c:ser>
          <c:idx val="1"/>
          <c:order val="1"/>
          <c:tx>
            <c:strRef>
              <c:f>'Habitat 2021 OZ-EQS'!$Y$202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OZ-EQS'!$Z$202:$AH$202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549-470E-947D-01373C308E5C}"/>
            </c:ext>
          </c:extLst>
        </c:ser>
        <c:ser>
          <c:idx val="2"/>
          <c:order val="2"/>
          <c:tx>
            <c:strRef>
              <c:f>'Habitat 2021 OZ-EQS'!$Y$203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OZ-EQS'!$Z$203:$AH$203</c:f>
              <c:numCache>
                <c:formatCode>General</c:formatCode>
                <c:ptCount val="9"/>
                <c:pt idx="0">
                  <c:v>6</c:v>
                </c:pt>
                <c:pt idx="1">
                  <c:v>2</c:v>
                </c:pt>
                <c:pt idx="2">
                  <c:v>1</c:v>
                </c:pt>
                <c:pt idx="3">
                  <c:v>1</c:v>
                </c:pt>
                <c:pt idx="4">
                  <c:v>0</c:v>
                </c:pt>
                <c:pt idx="5">
                  <c:v>0</c:v>
                </c:pt>
                <c:pt idx="6">
                  <c:v>0</c:v>
                </c:pt>
                <c:pt idx="7">
                  <c:v>1</c:v>
                </c:pt>
                <c:pt idx="8">
                  <c:v>1</c:v>
                </c:pt>
              </c:numCache>
            </c:numRef>
          </c:val>
          <c:extLst>
            <c:ext xmlns:c16="http://schemas.microsoft.com/office/drawing/2014/chart" uri="{C3380CC4-5D6E-409C-BE32-E72D297353CC}">
              <c16:uniqueId val="{00000002-E549-470E-947D-01373C308E5C}"/>
            </c:ext>
          </c:extLst>
        </c:ser>
        <c:ser>
          <c:idx val="3"/>
          <c:order val="3"/>
          <c:tx>
            <c:strRef>
              <c:f>'Habitat 2021 OZ-EQS'!$Y$204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OZ-EQS'!$Z$204:$AH$204</c:f>
              <c:numCache>
                <c:formatCode>General</c:formatCode>
                <c:ptCount val="9"/>
                <c:pt idx="0">
                  <c:v>2</c:v>
                </c:pt>
                <c:pt idx="1">
                  <c:v>0</c:v>
                </c:pt>
                <c:pt idx="2">
                  <c:v>1</c:v>
                </c:pt>
                <c:pt idx="3">
                  <c:v>0</c:v>
                </c:pt>
                <c:pt idx="4">
                  <c:v>1</c:v>
                </c:pt>
                <c:pt idx="5">
                  <c:v>0</c:v>
                </c:pt>
                <c:pt idx="6">
                  <c:v>0</c:v>
                </c:pt>
                <c:pt idx="7">
                  <c:v>0</c:v>
                </c:pt>
                <c:pt idx="8">
                  <c:v>2</c:v>
                </c:pt>
              </c:numCache>
            </c:numRef>
          </c:val>
          <c:extLst>
            <c:ext xmlns:c16="http://schemas.microsoft.com/office/drawing/2014/chart" uri="{C3380CC4-5D6E-409C-BE32-E72D297353CC}">
              <c16:uniqueId val="{00000003-E549-470E-947D-01373C308E5C}"/>
            </c:ext>
          </c:extLst>
        </c:ser>
        <c:ser>
          <c:idx val="4"/>
          <c:order val="4"/>
          <c:tx>
            <c:strRef>
              <c:f>'Habitat 2021 OZ-EQS'!$Y$205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OZ-EQS'!$Z$17:$AH$17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OZ-EQS'!$Z$205:$AH$205</c:f>
              <c:numCache>
                <c:formatCode>General</c:formatCode>
                <c:ptCount val="9"/>
                <c:pt idx="0">
                  <c:v>3</c:v>
                </c:pt>
                <c:pt idx="1">
                  <c:v>3</c:v>
                </c:pt>
                <c:pt idx="2">
                  <c:v>2</c:v>
                </c:pt>
                <c:pt idx="3">
                  <c:v>2</c:v>
                </c:pt>
                <c:pt idx="4">
                  <c:v>2</c:v>
                </c:pt>
                <c:pt idx="5">
                  <c:v>2</c:v>
                </c:pt>
                <c:pt idx="6">
                  <c:v>5</c:v>
                </c:pt>
                <c:pt idx="7">
                  <c:v>7</c:v>
                </c:pt>
                <c:pt idx="8">
                  <c:v>7</c:v>
                </c:pt>
              </c:numCache>
            </c:numRef>
          </c:val>
          <c:extLst>
            <c:ext xmlns:c16="http://schemas.microsoft.com/office/drawing/2014/chart" uri="{C3380CC4-5D6E-409C-BE32-E72D297353CC}">
              <c16:uniqueId val="{00000004-E549-470E-947D-01373C308E5C}"/>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Arniger Witi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OZ-EQS'!$Y$18</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OZ-EQS'!$AK$18:$AS$18</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OZ-EQS'!$Y$19</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OZ-EQS'!$AK$19:$AS$19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OZ-EQS'!$Y$20</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OZ-EQS'!$AK$20:$AS$20</c:f>
              <c:numCache>
                <c:formatCode>General</c:formatCode>
                <c:ptCount val="9"/>
                <c:pt idx="0">
                  <c:v>1</c:v>
                </c:pt>
                <c:pt idx="1">
                  <c:v>1</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2-3374-4306-9793-1A74C415DF25}"/>
            </c:ext>
          </c:extLst>
        </c:ser>
        <c:ser>
          <c:idx val="3"/>
          <c:order val="3"/>
          <c:tx>
            <c:strRef>
              <c:f>'Habitat 2021 OZ-EQS'!$Y$21</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OZ-EQS'!$AK$21:$AS$21</c:f>
              <c:numCache>
                <c:formatCode>General</c:formatCode>
                <c:ptCount val="9"/>
                <c:pt idx="0">
                  <c:v>0</c:v>
                </c:pt>
                <c:pt idx="1">
                  <c:v>0</c:v>
                </c:pt>
                <c:pt idx="2">
                  <c:v>1</c:v>
                </c:pt>
                <c:pt idx="3">
                  <c:v>0</c:v>
                </c:pt>
                <c:pt idx="4">
                  <c:v>1</c:v>
                </c:pt>
                <c:pt idx="5">
                  <c:v>2</c:v>
                </c:pt>
                <c:pt idx="6">
                  <c:v>2</c:v>
                </c:pt>
                <c:pt idx="7">
                  <c:v>1</c:v>
                </c:pt>
                <c:pt idx="8">
                  <c:v>2</c:v>
                </c:pt>
              </c:numCache>
            </c:numRef>
          </c:val>
          <c:extLst>
            <c:ext xmlns:c16="http://schemas.microsoft.com/office/drawing/2014/chart" uri="{C3380CC4-5D6E-409C-BE32-E72D297353CC}">
              <c16:uniqueId val="{00000003-3374-4306-9793-1A74C415DF25}"/>
            </c:ext>
          </c:extLst>
        </c:ser>
        <c:ser>
          <c:idx val="4"/>
          <c:order val="4"/>
          <c:tx>
            <c:strRef>
              <c:f>'Habitat 2021 OZ-EQS'!$Y$22</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OZ-EQS'!$AK$22:$AS$22</c:f>
              <c:numCache>
                <c:formatCode>General</c:formatCode>
                <c:ptCount val="9"/>
                <c:pt idx="0">
                  <c:v>0</c:v>
                </c:pt>
                <c:pt idx="1">
                  <c:v>0</c:v>
                </c:pt>
                <c:pt idx="2">
                  <c:v>0</c:v>
                </c:pt>
                <c:pt idx="3">
                  <c:v>0</c:v>
                </c:pt>
                <c:pt idx="4">
                  <c:v>1</c:v>
                </c:pt>
                <c:pt idx="5">
                  <c:v>1</c:v>
                </c:pt>
                <c:pt idx="6">
                  <c:v>1</c:v>
                </c:pt>
                <c:pt idx="7">
                  <c:v>1</c:v>
                </c:pt>
                <c:pt idx="8">
                  <c:v>0</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Barchetsee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OZ-EQS'!$Y$55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OZ-EQS'!$AK$55:$AS$55</c:f>
              <c:numCache>
                <c:formatCode>General</c:formatCode>
                <c:ptCount val="9"/>
                <c:pt idx="0">
                  <c:v>0</c:v>
                </c:pt>
                <c:pt idx="1">
                  <c:v>0</c:v>
                </c:pt>
                <c:pt idx="2">
                  <c:v>1</c:v>
                </c:pt>
                <c:pt idx="3">
                  <c:v>0</c:v>
                </c:pt>
                <c:pt idx="4">
                  <c:v>0</c:v>
                </c:pt>
                <c:pt idx="5">
                  <c:v>1</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OZ-EQS'!$Y$56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OZ-EQS'!$AK$56:$AS$56</c:f>
              <c:numCache>
                <c:formatCode>General</c:formatCode>
                <c:ptCount val="9"/>
                <c:pt idx="0">
                  <c:v>0</c:v>
                </c:pt>
                <c:pt idx="1">
                  <c:v>0</c:v>
                </c:pt>
                <c:pt idx="2">
                  <c:v>1</c:v>
                </c:pt>
                <c:pt idx="3">
                  <c:v>0</c:v>
                </c:pt>
                <c:pt idx="4">
                  <c:v>1</c:v>
                </c:pt>
                <c:pt idx="5">
                  <c:v>2</c:v>
                </c:pt>
                <c:pt idx="6">
                  <c:v>1</c:v>
                </c:pt>
                <c:pt idx="7">
                  <c:v>0</c:v>
                </c:pt>
                <c:pt idx="8">
                  <c:v>1</c:v>
                </c:pt>
              </c:numCache>
            </c:numRef>
          </c:val>
          <c:extLst>
            <c:ext xmlns:c16="http://schemas.microsoft.com/office/drawing/2014/chart" uri="{C3380CC4-5D6E-409C-BE32-E72D297353CC}">
              <c16:uniqueId val="{00000001-3374-4306-9793-1A74C415DF25}"/>
            </c:ext>
          </c:extLst>
        </c:ser>
        <c:ser>
          <c:idx val="2"/>
          <c:order val="2"/>
          <c:tx>
            <c:strRef>
              <c:f>'Habitat 2021 OZ-EQS'!$Y$57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OZ-EQS'!$AK$57:$AS$57</c:f>
              <c:numCache>
                <c:formatCode>General</c:formatCode>
                <c:ptCount val="9"/>
                <c:pt idx="0">
                  <c:v>0</c:v>
                </c:pt>
                <c:pt idx="1">
                  <c:v>0</c:v>
                </c:pt>
                <c:pt idx="2">
                  <c:v>2</c:v>
                </c:pt>
                <c:pt idx="3">
                  <c:v>0</c:v>
                </c:pt>
                <c:pt idx="4">
                  <c:v>3</c:v>
                </c:pt>
                <c:pt idx="5">
                  <c:v>1</c:v>
                </c:pt>
                <c:pt idx="6">
                  <c:v>1</c:v>
                </c:pt>
                <c:pt idx="7">
                  <c:v>0</c:v>
                </c:pt>
                <c:pt idx="8">
                  <c:v>0</c:v>
                </c:pt>
              </c:numCache>
            </c:numRef>
          </c:val>
          <c:extLst>
            <c:ext xmlns:c16="http://schemas.microsoft.com/office/drawing/2014/chart" uri="{C3380CC4-5D6E-409C-BE32-E72D297353CC}">
              <c16:uniqueId val="{00000002-3374-4306-9793-1A74C415DF25}"/>
            </c:ext>
          </c:extLst>
        </c:ser>
        <c:ser>
          <c:idx val="3"/>
          <c:order val="3"/>
          <c:tx>
            <c:strRef>
              <c:f>'Habitat 2021 OZ-EQS'!$Y$58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OZ-EQS'!$AK$58:$AS$58</c:f>
              <c:numCache>
                <c:formatCode>General</c:formatCode>
                <c:ptCount val="9"/>
                <c:pt idx="0">
                  <c:v>1</c:v>
                </c:pt>
                <c:pt idx="1">
                  <c:v>0</c:v>
                </c:pt>
                <c:pt idx="2">
                  <c:v>1</c:v>
                </c:pt>
                <c:pt idx="3">
                  <c:v>2</c:v>
                </c:pt>
                <c:pt idx="4">
                  <c:v>0</c:v>
                </c:pt>
                <c:pt idx="5">
                  <c:v>4</c:v>
                </c:pt>
                <c:pt idx="6">
                  <c:v>2</c:v>
                </c:pt>
                <c:pt idx="7">
                  <c:v>1</c:v>
                </c:pt>
                <c:pt idx="8">
                  <c:v>4</c:v>
                </c:pt>
              </c:numCache>
            </c:numRef>
          </c:val>
          <c:extLst>
            <c:ext xmlns:c16="http://schemas.microsoft.com/office/drawing/2014/chart" uri="{C3380CC4-5D6E-409C-BE32-E72D297353CC}">
              <c16:uniqueId val="{00000003-3374-4306-9793-1A74C415DF25}"/>
            </c:ext>
          </c:extLst>
        </c:ser>
        <c:ser>
          <c:idx val="4"/>
          <c:order val="4"/>
          <c:tx>
            <c:strRef>
              <c:f>'Habitat 2021 OZ-EQS'!$Y$59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OZ-EQS'!$AK$59:$AS$59</c:f>
              <c:numCache>
                <c:formatCode>General</c:formatCode>
                <c:ptCount val="9"/>
                <c:pt idx="0">
                  <c:v>4</c:v>
                </c:pt>
                <c:pt idx="1">
                  <c:v>4</c:v>
                </c:pt>
                <c:pt idx="2">
                  <c:v>4</c:v>
                </c:pt>
                <c:pt idx="3">
                  <c:v>4</c:v>
                </c:pt>
                <c:pt idx="4">
                  <c:v>8</c:v>
                </c:pt>
                <c:pt idx="5">
                  <c:v>6</c:v>
                </c:pt>
                <c:pt idx="6">
                  <c:v>6</c:v>
                </c:pt>
                <c:pt idx="7">
                  <c:v>7</c:v>
                </c:pt>
                <c:pt idx="8">
                  <c:v>6</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Bommer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OZ-EQS'!$Y$111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OZ-EQS'!$AK$111:$AS$111</c:f>
              <c:numCache>
                <c:formatCode>General</c:formatCode>
                <c:ptCount val="9"/>
                <c:pt idx="0">
                  <c:v>0</c:v>
                </c:pt>
                <c:pt idx="1">
                  <c:v>0</c:v>
                </c:pt>
                <c:pt idx="2">
                  <c:v>0</c:v>
                </c:pt>
                <c:pt idx="3">
                  <c:v>1</c:v>
                </c:pt>
                <c:pt idx="4">
                  <c:v>0</c:v>
                </c:pt>
                <c:pt idx="5">
                  <c:v>0</c:v>
                </c:pt>
                <c:pt idx="6">
                  <c:v>0</c:v>
                </c:pt>
                <c:pt idx="7">
                  <c:v>0</c:v>
                </c:pt>
                <c:pt idx="8">
                  <c:v>2</c:v>
                </c:pt>
              </c:numCache>
            </c:numRef>
          </c:val>
          <c:extLst>
            <c:ext xmlns:c16="http://schemas.microsoft.com/office/drawing/2014/chart" uri="{C3380CC4-5D6E-409C-BE32-E72D297353CC}">
              <c16:uniqueId val="{00000000-3374-4306-9793-1A74C415DF25}"/>
            </c:ext>
          </c:extLst>
        </c:ser>
        <c:ser>
          <c:idx val="1"/>
          <c:order val="1"/>
          <c:tx>
            <c:strRef>
              <c:f>'Habitat 2021 OZ-EQS'!$Y$112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OZ-EQS'!$AK$112:$AS$112</c:f>
              <c:numCache>
                <c:formatCode>General</c:formatCode>
                <c:ptCount val="9"/>
                <c:pt idx="0">
                  <c:v>0</c:v>
                </c:pt>
                <c:pt idx="1">
                  <c:v>1</c:v>
                </c:pt>
                <c:pt idx="2">
                  <c:v>1</c:v>
                </c:pt>
                <c:pt idx="3">
                  <c:v>3</c:v>
                </c:pt>
                <c:pt idx="4">
                  <c:v>1</c:v>
                </c:pt>
                <c:pt idx="5">
                  <c:v>0</c:v>
                </c:pt>
                <c:pt idx="6">
                  <c:v>1</c:v>
                </c:pt>
                <c:pt idx="7">
                  <c:v>1</c:v>
                </c:pt>
                <c:pt idx="8">
                  <c:v>3</c:v>
                </c:pt>
              </c:numCache>
            </c:numRef>
          </c:val>
          <c:extLst>
            <c:ext xmlns:c16="http://schemas.microsoft.com/office/drawing/2014/chart" uri="{C3380CC4-5D6E-409C-BE32-E72D297353CC}">
              <c16:uniqueId val="{00000001-3374-4306-9793-1A74C415DF25}"/>
            </c:ext>
          </c:extLst>
        </c:ser>
        <c:ser>
          <c:idx val="2"/>
          <c:order val="2"/>
          <c:tx>
            <c:strRef>
              <c:f>'Habitat 2021 OZ-EQS'!$Y$113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OZ-EQS'!$AK$113:$AS$113</c:f>
              <c:numCache>
                <c:formatCode>General</c:formatCode>
                <c:ptCount val="9"/>
                <c:pt idx="0">
                  <c:v>3</c:v>
                </c:pt>
                <c:pt idx="1">
                  <c:v>1</c:v>
                </c:pt>
                <c:pt idx="2">
                  <c:v>4</c:v>
                </c:pt>
                <c:pt idx="3">
                  <c:v>9</c:v>
                </c:pt>
                <c:pt idx="4">
                  <c:v>0</c:v>
                </c:pt>
                <c:pt idx="5">
                  <c:v>0</c:v>
                </c:pt>
                <c:pt idx="6">
                  <c:v>1</c:v>
                </c:pt>
                <c:pt idx="7">
                  <c:v>3</c:v>
                </c:pt>
                <c:pt idx="8">
                  <c:v>3</c:v>
                </c:pt>
              </c:numCache>
            </c:numRef>
          </c:val>
          <c:extLst>
            <c:ext xmlns:c16="http://schemas.microsoft.com/office/drawing/2014/chart" uri="{C3380CC4-5D6E-409C-BE32-E72D297353CC}">
              <c16:uniqueId val="{00000002-3374-4306-9793-1A74C415DF25}"/>
            </c:ext>
          </c:extLst>
        </c:ser>
        <c:ser>
          <c:idx val="3"/>
          <c:order val="3"/>
          <c:tx>
            <c:strRef>
              <c:f>'Habitat 2021 OZ-EQS'!$Y$114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OZ-EQS'!$AK$114:$AS$114</c:f>
              <c:numCache>
                <c:formatCode>General</c:formatCode>
                <c:ptCount val="9"/>
                <c:pt idx="0">
                  <c:v>1</c:v>
                </c:pt>
                <c:pt idx="1">
                  <c:v>1</c:v>
                </c:pt>
                <c:pt idx="2">
                  <c:v>2</c:v>
                </c:pt>
                <c:pt idx="3">
                  <c:v>2</c:v>
                </c:pt>
                <c:pt idx="4">
                  <c:v>2</c:v>
                </c:pt>
                <c:pt idx="5">
                  <c:v>2</c:v>
                </c:pt>
                <c:pt idx="6">
                  <c:v>2</c:v>
                </c:pt>
                <c:pt idx="7">
                  <c:v>1</c:v>
                </c:pt>
                <c:pt idx="8">
                  <c:v>2</c:v>
                </c:pt>
              </c:numCache>
            </c:numRef>
          </c:val>
          <c:extLst>
            <c:ext xmlns:c16="http://schemas.microsoft.com/office/drawing/2014/chart" uri="{C3380CC4-5D6E-409C-BE32-E72D297353CC}">
              <c16:uniqueId val="{00000003-3374-4306-9793-1A74C415DF25}"/>
            </c:ext>
          </c:extLst>
        </c:ser>
        <c:ser>
          <c:idx val="4"/>
          <c:order val="4"/>
          <c:tx>
            <c:strRef>
              <c:f>'Habitat 2021 OZ-EQS'!$Y$115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OZ-EQS'!$AK$115:$AS$115</c:f>
              <c:numCache>
                <c:formatCode>General</c:formatCode>
                <c:ptCount val="9"/>
                <c:pt idx="0">
                  <c:v>9</c:v>
                </c:pt>
                <c:pt idx="1">
                  <c:v>10</c:v>
                </c:pt>
                <c:pt idx="2">
                  <c:v>10</c:v>
                </c:pt>
                <c:pt idx="3">
                  <c:v>10</c:v>
                </c:pt>
                <c:pt idx="4">
                  <c:v>11</c:v>
                </c:pt>
                <c:pt idx="5">
                  <c:v>11</c:v>
                </c:pt>
                <c:pt idx="6">
                  <c:v>14</c:v>
                </c:pt>
                <c:pt idx="7">
                  <c:v>14</c:v>
                </c:pt>
                <c:pt idx="8">
                  <c:v>13</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max val="2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Hauptwiler Weiher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OZ-EQS'!$Y$145</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OZ-EQS'!$AK$145:$AS$145</c:f>
              <c:numCache>
                <c:formatCode>General</c:formatCode>
                <c:ptCount val="9"/>
                <c:pt idx="0">
                  <c:v>0</c:v>
                </c:pt>
                <c:pt idx="1">
                  <c:v>0</c:v>
                </c:pt>
                <c:pt idx="2">
                  <c:v>0</c:v>
                </c:pt>
                <c:pt idx="3">
                  <c:v>0</c:v>
                </c:pt>
                <c:pt idx="4">
                  <c:v>0</c:v>
                </c:pt>
                <c:pt idx="5">
                  <c:v>1</c:v>
                </c:pt>
                <c:pt idx="6">
                  <c:v>1</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OZ-EQS'!$Y$146</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OZ-EQS'!$AK$146:$AS$146</c:f>
              <c:numCache>
                <c:formatCode>General</c:formatCode>
                <c:ptCount val="9"/>
                <c:pt idx="0">
                  <c:v>0</c:v>
                </c:pt>
                <c:pt idx="1">
                  <c:v>3</c:v>
                </c:pt>
                <c:pt idx="2">
                  <c:v>9</c:v>
                </c:pt>
                <c:pt idx="3">
                  <c:v>0</c:v>
                </c:pt>
                <c:pt idx="4">
                  <c:v>0</c:v>
                </c:pt>
                <c:pt idx="5">
                  <c:v>0</c:v>
                </c:pt>
                <c:pt idx="6">
                  <c:v>0</c:v>
                </c:pt>
                <c:pt idx="7">
                  <c:v>0</c:v>
                </c:pt>
                <c:pt idx="8">
                  <c:v>2</c:v>
                </c:pt>
              </c:numCache>
            </c:numRef>
          </c:val>
          <c:extLst>
            <c:ext xmlns:c16="http://schemas.microsoft.com/office/drawing/2014/chart" uri="{C3380CC4-5D6E-409C-BE32-E72D297353CC}">
              <c16:uniqueId val="{00000001-3374-4306-9793-1A74C415DF25}"/>
            </c:ext>
          </c:extLst>
        </c:ser>
        <c:ser>
          <c:idx val="2"/>
          <c:order val="2"/>
          <c:tx>
            <c:strRef>
              <c:f>'Habitat 2021 OZ-EQS'!$Y$147</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OZ-EQS'!$AK$147:$AS$147</c:f>
              <c:numCache>
                <c:formatCode>General</c:formatCode>
                <c:ptCount val="9"/>
                <c:pt idx="0">
                  <c:v>1</c:v>
                </c:pt>
                <c:pt idx="1">
                  <c:v>5</c:v>
                </c:pt>
                <c:pt idx="2">
                  <c:v>4</c:v>
                </c:pt>
                <c:pt idx="3">
                  <c:v>1</c:v>
                </c:pt>
                <c:pt idx="4">
                  <c:v>0</c:v>
                </c:pt>
                <c:pt idx="5">
                  <c:v>0</c:v>
                </c:pt>
                <c:pt idx="6">
                  <c:v>0</c:v>
                </c:pt>
                <c:pt idx="7">
                  <c:v>0</c:v>
                </c:pt>
                <c:pt idx="8">
                  <c:v>1</c:v>
                </c:pt>
              </c:numCache>
            </c:numRef>
          </c:val>
          <c:extLst>
            <c:ext xmlns:c16="http://schemas.microsoft.com/office/drawing/2014/chart" uri="{C3380CC4-5D6E-409C-BE32-E72D297353CC}">
              <c16:uniqueId val="{00000002-3374-4306-9793-1A74C415DF25}"/>
            </c:ext>
          </c:extLst>
        </c:ser>
        <c:ser>
          <c:idx val="3"/>
          <c:order val="3"/>
          <c:tx>
            <c:strRef>
              <c:f>'Habitat 2021 OZ-EQS'!$Y$148</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OZ-EQS'!$AK$148:$AS$148</c:f>
              <c:numCache>
                <c:formatCode>General</c:formatCode>
                <c:ptCount val="9"/>
                <c:pt idx="0">
                  <c:v>0</c:v>
                </c:pt>
                <c:pt idx="1">
                  <c:v>2</c:v>
                </c:pt>
                <c:pt idx="2">
                  <c:v>1</c:v>
                </c:pt>
                <c:pt idx="3">
                  <c:v>1</c:v>
                </c:pt>
                <c:pt idx="4">
                  <c:v>0</c:v>
                </c:pt>
                <c:pt idx="5">
                  <c:v>4</c:v>
                </c:pt>
                <c:pt idx="6">
                  <c:v>1</c:v>
                </c:pt>
                <c:pt idx="7">
                  <c:v>1</c:v>
                </c:pt>
                <c:pt idx="8">
                  <c:v>2</c:v>
                </c:pt>
              </c:numCache>
            </c:numRef>
          </c:val>
          <c:extLst>
            <c:ext xmlns:c16="http://schemas.microsoft.com/office/drawing/2014/chart" uri="{C3380CC4-5D6E-409C-BE32-E72D297353CC}">
              <c16:uniqueId val="{00000003-3374-4306-9793-1A74C415DF25}"/>
            </c:ext>
          </c:extLst>
        </c:ser>
        <c:ser>
          <c:idx val="4"/>
          <c:order val="4"/>
          <c:tx>
            <c:strRef>
              <c:f>'Habitat 2021 OZ-EQS'!$Y$149</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OZ-EQS'!$AK$149:$AS$149</c:f>
              <c:numCache>
                <c:formatCode>General</c:formatCode>
                <c:ptCount val="9"/>
                <c:pt idx="0">
                  <c:v>4</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Oberschachen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OZ-EQS'!$Y$169</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OZ-EQS'!$AK$169:$AS$169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OZ-EQS'!$Y$170</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OZ-EQS'!$AK$170:$AS$170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374-4306-9793-1A74C415DF25}"/>
            </c:ext>
          </c:extLst>
        </c:ser>
        <c:ser>
          <c:idx val="2"/>
          <c:order val="2"/>
          <c:tx>
            <c:strRef>
              <c:f>'Habitat 2021 OZ-EQS'!$Y$171</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OZ-EQS'!$AK$171:$AS$171</c:f>
              <c:numCache>
                <c:formatCode>General</c:formatCode>
                <c:ptCount val="9"/>
                <c:pt idx="0">
                  <c:v>0</c:v>
                </c:pt>
                <c:pt idx="1">
                  <c:v>0</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3374-4306-9793-1A74C415DF25}"/>
            </c:ext>
          </c:extLst>
        </c:ser>
        <c:ser>
          <c:idx val="3"/>
          <c:order val="3"/>
          <c:tx>
            <c:strRef>
              <c:f>'Habitat 2021 OZ-EQS'!$Y$172</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OZ-EQS'!$AK$172:$AS$172</c:f>
              <c:numCache>
                <c:formatCode>General</c:formatCode>
                <c:ptCount val="9"/>
                <c:pt idx="0">
                  <c:v>1</c:v>
                </c:pt>
                <c:pt idx="1">
                  <c:v>1</c:v>
                </c:pt>
                <c:pt idx="2">
                  <c:v>1</c:v>
                </c:pt>
                <c:pt idx="3">
                  <c:v>1</c:v>
                </c:pt>
                <c:pt idx="4">
                  <c:v>0</c:v>
                </c:pt>
                <c:pt idx="5">
                  <c:v>0</c:v>
                </c:pt>
                <c:pt idx="6">
                  <c:v>2</c:v>
                </c:pt>
                <c:pt idx="7">
                  <c:v>0</c:v>
                </c:pt>
                <c:pt idx="8">
                  <c:v>0</c:v>
                </c:pt>
              </c:numCache>
            </c:numRef>
          </c:val>
          <c:extLst>
            <c:ext xmlns:c16="http://schemas.microsoft.com/office/drawing/2014/chart" uri="{C3380CC4-5D6E-409C-BE32-E72D297353CC}">
              <c16:uniqueId val="{00000003-3374-4306-9793-1A74C415DF25}"/>
            </c:ext>
          </c:extLst>
        </c:ser>
        <c:ser>
          <c:idx val="4"/>
          <c:order val="4"/>
          <c:tx>
            <c:strRef>
              <c:f>'Habitat 2021 OZ-EQS'!$Y$173</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OZ-EQS'!$AK$173:$AS$173</c:f>
              <c:numCache>
                <c:formatCode>General</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Seematte/ Hellsee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'Habitat 2021 OZ-EQS'!$Y$201</c:f>
              <c:strCache>
                <c:ptCount val="1"/>
                <c:pt idx="0">
                  <c:v>Anf&lt;x&lt;BG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OZ-EQS'!$AK$201:$AS$201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74-4306-9793-1A74C415DF25}"/>
            </c:ext>
          </c:extLst>
        </c:ser>
        <c:ser>
          <c:idx val="1"/>
          <c:order val="1"/>
          <c:tx>
            <c:strRef>
              <c:f>'Habitat 2021 OZ-EQS'!$Y$202</c:f>
              <c:strCache>
                <c:ptCount val="1"/>
                <c:pt idx="0">
                  <c:v>&gt;Anf</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OZ-EQS'!$AK$202:$AS$202</c:f>
              <c:numCache>
                <c:formatCode>General</c:formatCode>
                <c:ptCount val="9"/>
                <c:pt idx="0">
                  <c:v>2</c:v>
                </c:pt>
                <c:pt idx="1">
                  <c:v>1</c:v>
                </c:pt>
                <c:pt idx="2">
                  <c:v>0</c:v>
                </c:pt>
                <c:pt idx="3">
                  <c:v>0</c:v>
                </c:pt>
                <c:pt idx="4">
                  <c:v>0</c:v>
                </c:pt>
                <c:pt idx="5">
                  <c:v>0</c:v>
                </c:pt>
                <c:pt idx="6">
                  <c:v>0</c:v>
                </c:pt>
                <c:pt idx="7">
                  <c:v>1</c:v>
                </c:pt>
                <c:pt idx="8">
                  <c:v>1</c:v>
                </c:pt>
              </c:numCache>
            </c:numRef>
          </c:val>
          <c:extLst>
            <c:ext xmlns:c16="http://schemas.microsoft.com/office/drawing/2014/chart" uri="{C3380CC4-5D6E-409C-BE32-E72D297353CC}">
              <c16:uniqueId val="{00000001-3374-4306-9793-1A74C415DF25}"/>
            </c:ext>
          </c:extLst>
        </c:ser>
        <c:ser>
          <c:idx val="2"/>
          <c:order val="2"/>
          <c:tx>
            <c:strRef>
              <c:f>'Habitat 2021 OZ-EQS'!$Y$203</c:f>
              <c:strCache>
                <c:ptCount val="1"/>
                <c:pt idx="0">
                  <c:v>&gt;=BG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OZ-EQS'!$AK$203:$AS$203</c:f>
              <c:numCache>
                <c:formatCode>General</c:formatCode>
                <c:ptCount val="9"/>
                <c:pt idx="0">
                  <c:v>4</c:v>
                </c:pt>
                <c:pt idx="1">
                  <c:v>1</c:v>
                </c:pt>
                <c:pt idx="2">
                  <c:v>1</c:v>
                </c:pt>
                <c:pt idx="3">
                  <c:v>1</c:v>
                </c:pt>
                <c:pt idx="4">
                  <c:v>0</c:v>
                </c:pt>
                <c:pt idx="5">
                  <c:v>0</c:v>
                </c:pt>
                <c:pt idx="6">
                  <c:v>0</c:v>
                </c:pt>
                <c:pt idx="7">
                  <c:v>0</c:v>
                </c:pt>
                <c:pt idx="8">
                  <c:v>0</c:v>
                </c:pt>
              </c:numCache>
            </c:numRef>
          </c:val>
          <c:extLst>
            <c:ext xmlns:c16="http://schemas.microsoft.com/office/drawing/2014/chart" uri="{C3380CC4-5D6E-409C-BE32-E72D297353CC}">
              <c16:uniqueId val="{00000002-3374-4306-9793-1A74C415DF25}"/>
            </c:ext>
          </c:extLst>
        </c:ser>
        <c:ser>
          <c:idx val="3"/>
          <c:order val="3"/>
          <c:tx>
            <c:strRef>
              <c:f>'Habitat 2021 OZ-EQS'!$Y$204</c:f>
              <c:strCache>
                <c:ptCount val="1"/>
                <c:pt idx="0">
                  <c:v>NG&lt;x&lt;BG</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OZ-EQS'!$AK$204:$AS$204</c:f>
              <c:numCache>
                <c:formatCode>General</c:formatCode>
                <c:ptCount val="9"/>
                <c:pt idx="0">
                  <c:v>2</c:v>
                </c:pt>
                <c:pt idx="1">
                  <c:v>0</c:v>
                </c:pt>
                <c:pt idx="2">
                  <c:v>1</c:v>
                </c:pt>
                <c:pt idx="3">
                  <c:v>0</c:v>
                </c:pt>
                <c:pt idx="4">
                  <c:v>1</c:v>
                </c:pt>
                <c:pt idx="5">
                  <c:v>0</c:v>
                </c:pt>
                <c:pt idx="6">
                  <c:v>0</c:v>
                </c:pt>
                <c:pt idx="7">
                  <c:v>0</c:v>
                </c:pt>
                <c:pt idx="8">
                  <c:v>2</c:v>
                </c:pt>
              </c:numCache>
            </c:numRef>
          </c:val>
          <c:extLst>
            <c:ext xmlns:c16="http://schemas.microsoft.com/office/drawing/2014/chart" uri="{C3380CC4-5D6E-409C-BE32-E72D297353CC}">
              <c16:uniqueId val="{00000003-3374-4306-9793-1A74C415DF25}"/>
            </c:ext>
          </c:extLst>
        </c:ser>
        <c:ser>
          <c:idx val="4"/>
          <c:order val="4"/>
          <c:tx>
            <c:strRef>
              <c:f>'Habitat 2021 OZ-EQS'!$Y$205</c:f>
              <c:strCache>
                <c:ptCount val="1"/>
                <c:pt idx="0">
                  <c:v>nr_ME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'Habitat 2021 OZ-EQS'!$AK$17:$AS$17</c:f>
              <c:strCache>
                <c:ptCount val="9"/>
                <c:pt idx="0">
                  <c:v>30/03</c:v>
                </c:pt>
                <c:pt idx="1">
                  <c:v>27/04</c:v>
                </c:pt>
                <c:pt idx="2">
                  <c:v>25/05</c:v>
                </c:pt>
                <c:pt idx="3">
                  <c:v>22/06</c:v>
                </c:pt>
                <c:pt idx="4">
                  <c:v>21/07</c:v>
                </c:pt>
                <c:pt idx="5">
                  <c:v>17/08</c:v>
                </c:pt>
                <c:pt idx="6">
                  <c:v>13/09</c:v>
                </c:pt>
                <c:pt idx="7">
                  <c:v>12/10</c:v>
                </c:pt>
                <c:pt idx="8">
                  <c:v>08/11</c:v>
                </c:pt>
              </c:strCache>
            </c:strRef>
          </c:cat>
          <c:val>
            <c:numRef>
              <c:f>'Habitat 2021 OZ-EQS'!$AK$205:$AS$205</c:f>
              <c:numCache>
                <c:formatCode>General</c:formatCode>
                <c:ptCount val="9"/>
                <c:pt idx="0">
                  <c:v>3</c:v>
                </c:pt>
                <c:pt idx="1">
                  <c:v>3</c:v>
                </c:pt>
                <c:pt idx="2">
                  <c:v>2</c:v>
                </c:pt>
                <c:pt idx="3">
                  <c:v>2</c:v>
                </c:pt>
                <c:pt idx="4">
                  <c:v>2</c:v>
                </c:pt>
                <c:pt idx="5">
                  <c:v>2</c:v>
                </c:pt>
                <c:pt idx="6">
                  <c:v>5</c:v>
                </c:pt>
                <c:pt idx="7">
                  <c:v>7</c:v>
                </c:pt>
                <c:pt idx="8">
                  <c:v>7</c:v>
                </c:pt>
              </c:numCache>
            </c:numRef>
          </c:val>
          <c:extLst>
            <c:ext xmlns:c16="http://schemas.microsoft.com/office/drawing/2014/chart" uri="{C3380CC4-5D6E-409C-BE32-E72D297353CC}">
              <c16:uniqueId val="{00000000-88CA-4ED2-9460-9F82818384BD}"/>
            </c:ext>
          </c:extLst>
        </c:ser>
        <c:dLbls>
          <c:showLegendKey val="0"/>
          <c:showVal val="0"/>
          <c:showCatName val="0"/>
          <c:showSerName val="0"/>
          <c:showPercent val="0"/>
          <c:showBubbleSize val="0"/>
        </c:dLbls>
        <c:gapWidth val="150"/>
        <c:overlap val="100"/>
        <c:axId val="689299280"/>
        <c:axId val="689305184"/>
      </c:barChart>
      <c:catAx>
        <c:axId val="6892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305184"/>
        <c:crosses val="autoZero"/>
        <c:auto val="1"/>
        <c:lblAlgn val="ctr"/>
        <c:lblOffset val="100"/>
        <c:noMultiLvlLbl val="0"/>
      </c:catAx>
      <c:valAx>
        <c:axId val="689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9299280"/>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AK$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image" Target="../media/image1.png"/><Relationship Id="rId12" Type="http://schemas.openxmlformats.org/officeDocument/2006/relationships/image" Target="../media/image6.png"/><Relationship Id="rId17" Type="http://schemas.openxmlformats.org/officeDocument/2006/relationships/chart" Target="../charts/chart11.xml"/><Relationship Id="rId2" Type="http://schemas.openxmlformats.org/officeDocument/2006/relationships/chart" Target="../charts/chart2.xml"/><Relationship Id="rId16" Type="http://schemas.openxmlformats.org/officeDocument/2006/relationships/chart" Target="../charts/chart1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5.png"/><Relationship Id="rId5" Type="http://schemas.openxmlformats.org/officeDocument/2006/relationships/chart" Target="../charts/chart5.xml"/><Relationship Id="rId15" Type="http://schemas.openxmlformats.org/officeDocument/2006/relationships/chart" Target="../charts/chart9.xml"/><Relationship Id="rId10"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image" Target="../media/image3.png"/><Relationship Id="rId14"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15.xml"/><Relationship Id="rId7" Type="http://schemas.openxmlformats.org/officeDocument/2006/relationships/image" Target="../media/image1.png"/><Relationship Id="rId12" Type="http://schemas.openxmlformats.org/officeDocument/2006/relationships/image" Target="../media/image6.png"/><Relationship Id="rId17" Type="http://schemas.openxmlformats.org/officeDocument/2006/relationships/chart" Target="../charts/chart23.xml"/><Relationship Id="rId2" Type="http://schemas.openxmlformats.org/officeDocument/2006/relationships/chart" Target="../charts/chart14.xml"/><Relationship Id="rId16" Type="http://schemas.openxmlformats.org/officeDocument/2006/relationships/chart" Target="../charts/chart2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image" Target="../media/image5.png"/><Relationship Id="rId5" Type="http://schemas.openxmlformats.org/officeDocument/2006/relationships/chart" Target="../charts/chart17.xml"/><Relationship Id="rId15" Type="http://schemas.openxmlformats.org/officeDocument/2006/relationships/chart" Target="../charts/chart21.xml"/><Relationship Id="rId10" Type="http://schemas.openxmlformats.org/officeDocument/2006/relationships/image" Target="../media/image4.png"/><Relationship Id="rId4" Type="http://schemas.openxmlformats.org/officeDocument/2006/relationships/chart" Target="../charts/chart16.xml"/><Relationship Id="rId9" Type="http://schemas.openxmlformats.org/officeDocument/2006/relationships/image" Target="../media/image3.png"/><Relationship Id="rId14"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40822</xdr:rowOff>
    </xdr:from>
    <xdr:to>
      <xdr:col>19</xdr:col>
      <xdr:colOff>1</xdr:colOff>
      <xdr:row>24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606135</xdr:colOff>
      <xdr:row>28</xdr:row>
      <xdr:rowOff>0</xdr:rowOff>
    </xdr:from>
    <xdr:to>
      <xdr:col>18</xdr:col>
      <xdr:colOff>606135</xdr:colOff>
      <xdr:row>61</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65</xdr:row>
      <xdr:rowOff>0</xdr:rowOff>
    </xdr:from>
    <xdr:to>
      <xdr:col>19</xdr:col>
      <xdr:colOff>0</xdr:colOff>
      <xdr:row>117</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606135</xdr:colOff>
      <xdr:row>121</xdr:row>
      <xdr:rowOff>0</xdr:rowOff>
    </xdr:from>
    <xdr:to>
      <xdr:col>18</xdr:col>
      <xdr:colOff>606135</xdr:colOff>
      <xdr:row>151</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987</xdr:colOff>
      <xdr:row>155</xdr:row>
      <xdr:rowOff>8828</xdr:rowOff>
    </xdr:from>
    <xdr:to>
      <xdr:col>19</xdr:col>
      <xdr:colOff>0</xdr:colOff>
      <xdr:row>175</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606135</xdr:colOff>
      <xdr:row>179</xdr:row>
      <xdr:rowOff>0</xdr:rowOff>
    </xdr:from>
    <xdr:to>
      <xdr:col>18</xdr:col>
      <xdr:colOff>606135</xdr:colOff>
      <xdr:row>207</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255028</xdr:colOff>
      <xdr:row>2</xdr:row>
      <xdr:rowOff>285889</xdr:rowOff>
    </xdr:from>
    <xdr:to>
      <xdr:col>77</xdr:col>
      <xdr:colOff>360282</xdr:colOff>
      <xdr:row>205</xdr:row>
      <xdr:rowOff>63019</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51707346" y="788116"/>
          <a:ext cx="3135936" cy="39297221"/>
          <a:chOff x="34849828" y="781189"/>
          <a:chExt cx="3153254" cy="39363030"/>
        </a:xfrm>
      </xdr:grpSpPr>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34880550" y="781189"/>
            <a:ext cx="3061608" cy="3839786"/>
          </a:xfrm>
          <a:prstGeom prst="rect">
            <a:avLst/>
          </a:prstGeom>
        </xdr:spPr>
      </xdr:pic>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34849828" y="14093289"/>
            <a:ext cx="3153254" cy="7742320"/>
          </a:xfrm>
          <a:prstGeom prst="rect">
            <a:avLst/>
          </a:prstGeom>
        </xdr:spPr>
      </xdr:pic>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stretch>
            <a:fillRect/>
          </a:stretch>
        </xdr:blipFill>
        <xdr:spPr>
          <a:xfrm>
            <a:off x="35068086" y="23920059"/>
            <a:ext cx="2683574" cy="4579663"/>
          </a:xfrm>
          <a:prstGeom prst="rect">
            <a:avLst/>
          </a:prstGeom>
        </xdr:spPr>
      </xdr:pic>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34961796" y="30310159"/>
            <a:ext cx="3011588" cy="3549855"/>
          </a:xfrm>
          <a:prstGeom prst="rect">
            <a:avLst/>
          </a:prstGeom>
        </xdr:spPr>
      </xdr:pic>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1"/>
          <a:stretch>
            <a:fillRect/>
          </a:stretch>
        </xdr:blipFill>
        <xdr:spPr>
          <a:xfrm>
            <a:off x="34972888" y="6559323"/>
            <a:ext cx="2645420" cy="5203049"/>
          </a:xfrm>
          <a:prstGeom prst="rect">
            <a:avLst/>
          </a:prstGeom>
        </xdr:spPr>
      </xdr:pic>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35135993" y="35701557"/>
            <a:ext cx="2833379" cy="4442662"/>
          </a:xfrm>
          <a:prstGeom prst="rect">
            <a:avLst/>
          </a:prstGeom>
        </xdr:spPr>
      </xdr:pic>
    </xdr:grpSp>
    <xdr:clientData/>
  </xdr:twoCellAnchor>
  <xdr:twoCellAnchor>
    <xdr:from>
      <xdr:col>1</xdr:col>
      <xdr:colOff>0</xdr:colOff>
      <xdr:row>3</xdr:row>
      <xdr:rowOff>0</xdr:rowOff>
    </xdr:from>
    <xdr:to>
      <xdr:col>9</xdr:col>
      <xdr:colOff>0</xdr:colOff>
      <xdr:row>24</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28</xdr:row>
      <xdr:rowOff>0</xdr:rowOff>
    </xdr:from>
    <xdr:to>
      <xdr:col>9</xdr:col>
      <xdr:colOff>0</xdr:colOff>
      <xdr:row>60</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xdr:colOff>
      <xdr:row>65</xdr:row>
      <xdr:rowOff>0</xdr:rowOff>
    </xdr:from>
    <xdr:to>
      <xdr:col>9</xdr:col>
      <xdr:colOff>173181</xdr:colOff>
      <xdr:row>116</xdr:row>
      <xdr:rowOff>121228</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xdr:colOff>
      <xdr:row>121</xdr:row>
      <xdr:rowOff>0</xdr:rowOff>
    </xdr:from>
    <xdr:to>
      <xdr:col>9</xdr:col>
      <xdr:colOff>-1</xdr:colOff>
      <xdr:row>151</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xdr:colOff>
      <xdr:row>155</xdr:row>
      <xdr:rowOff>0</xdr:rowOff>
    </xdr:from>
    <xdr:to>
      <xdr:col>9</xdr:col>
      <xdr:colOff>-1</xdr:colOff>
      <xdr:row>175</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179</xdr:row>
      <xdr:rowOff>0</xdr:rowOff>
    </xdr:from>
    <xdr:to>
      <xdr:col>9</xdr:col>
      <xdr:colOff>86591</xdr:colOff>
      <xdr:row>207</xdr:row>
      <xdr:rowOff>17318</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37</xdr:col>
          <xdr:colOff>47625</xdr:colOff>
          <xdr:row>0</xdr:row>
          <xdr:rowOff>38100</xdr:rowOff>
        </xdr:from>
        <xdr:to>
          <xdr:col>37</xdr:col>
          <xdr:colOff>1438275</xdr:colOff>
          <xdr:row>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GSchV_limits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0</xdr:row>
          <xdr:rowOff>47625</xdr:rowOff>
        </xdr:from>
        <xdr:to>
          <xdr:col>38</xdr:col>
          <xdr:colOff>1381125</xdr:colOff>
          <xdr:row>0</xdr:row>
          <xdr:rowOff>295275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OZ CQC (AA-EQS) [(µg/l]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40822</xdr:rowOff>
    </xdr:from>
    <xdr:to>
      <xdr:col>19</xdr:col>
      <xdr:colOff>1</xdr:colOff>
      <xdr:row>24</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606135</xdr:colOff>
      <xdr:row>28</xdr:row>
      <xdr:rowOff>0</xdr:rowOff>
    </xdr:from>
    <xdr:to>
      <xdr:col>18</xdr:col>
      <xdr:colOff>606135</xdr:colOff>
      <xdr:row>61</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65</xdr:row>
      <xdr:rowOff>0</xdr:rowOff>
    </xdr:from>
    <xdr:to>
      <xdr:col>19</xdr:col>
      <xdr:colOff>0</xdr:colOff>
      <xdr:row>117</xdr:row>
      <xdr:rowOff>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606135</xdr:colOff>
      <xdr:row>121</xdr:row>
      <xdr:rowOff>0</xdr:rowOff>
    </xdr:from>
    <xdr:to>
      <xdr:col>18</xdr:col>
      <xdr:colOff>606135</xdr:colOff>
      <xdr:row>151</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987</xdr:colOff>
      <xdr:row>155</xdr:row>
      <xdr:rowOff>8828</xdr:rowOff>
    </xdr:from>
    <xdr:to>
      <xdr:col>19</xdr:col>
      <xdr:colOff>0</xdr:colOff>
      <xdr:row>175</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606135</xdr:colOff>
      <xdr:row>179</xdr:row>
      <xdr:rowOff>0</xdr:rowOff>
    </xdr:from>
    <xdr:to>
      <xdr:col>18</xdr:col>
      <xdr:colOff>606135</xdr:colOff>
      <xdr:row>207</xdr:row>
      <xdr:rowOff>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77</xdr:col>
      <xdr:colOff>255028</xdr:colOff>
      <xdr:row>2</xdr:row>
      <xdr:rowOff>285889</xdr:rowOff>
    </xdr:from>
    <xdr:to>
      <xdr:col>82</xdr:col>
      <xdr:colOff>360282</xdr:colOff>
      <xdr:row>205</xdr:row>
      <xdr:rowOff>63019</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51811255" y="788116"/>
          <a:ext cx="3135936" cy="39297221"/>
          <a:chOff x="34849828" y="781189"/>
          <a:chExt cx="3153254" cy="39363030"/>
        </a:xfrm>
      </xdr:grpSpPr>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7"/>
          <a:stretch>
            <a:fillRect/>
          </a:stretch>
        </xdr:blipFill>
        <xdr:spPr>
          <a:xfrm>
            <a:off x="34880550" y="781189"/>
            <a:ext cx="3061608" cy="3839786"/>
          </a:xfrm>
          <a:prstGeom prst="rect">
            <a:avLst/>
          </a:prstGeom>
        </xdr:spPr>
      </xdr:pic>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8"/>
          <a:stretch>
            <a:fillRect/>
          </a:stretch>
        </xdr:blipFill>
        <xdr:spPr>
          <a:xfrm>
            <a:off x="34849828" y="14093289"/>
            <a:ext cx="3153254" cy="7742320"/>
          </a:xfrm>
          <a:prstGeom prst="rect">
            <a:avLst/>
          </a:prstGeom>
        </xdr:spPr>
      </xdr:pic>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stretch>
            <a:fillRect/>
          </a:stretch>
        </xdr:blipFill>
        <xdr:spPr>
          <a:xfrm>
            <a:off x="35068086" y="23920059"/>
            <a:ext cx="2683574" cy="4579663"/>
          </a:xfrm>
          <a:prstGeom prst="rect">
            <a:avLst/>
          </a:prstGeom>
        </xdr:spPr>
      </xdr:pic>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stretch>
            <a:fillRect/>
          </a:stretch>
        </xdr:blipFill>
        <xdr:spPr>
          <a:xfrm>
            <a:off x="34961796" y="30310159"/>
            <a:ext cx="3011588" cy="3549855"/>
          </a:xfrm>
          <a:prstGeom prst="rect">
            <a:avLst/>
          </a:prstGeom>
        </xdr:spPr>
      </xdr:pic>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1"/>
          <a:stretch>
            <a:fillRect/>
          </a:stretch>
        </xdr:blipFill>
        <xdr:spPr>
          <a:xfrm>
            <a:off x="34972888" y="6559323"/>
            <a:ext cx="2645420" cy="5203049"/>
          </a:xfrm>
          <a:prstGeom prst="rect">
            <a:avLst/>
          </a:prstGeom>
        </xdr:spPr>
      </xdr:pic>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2"/>
          <a:stretch>
            <a:fillRect/>
          </a:stretch>
        </xdr:blipFill>
        <xdr:spPr>
          <a:xfrm>
            <a:off x="35135993" y="35701557"/>
            <a:ext cx="2833379" cy="4442662"/>
          </a:xfrm>
          <a:prstGeom prst="rect">
            <a:avLst/>
          </a:prstGeom>
        </xdr:spPr>
      </xdr:pic>
    </xdr:grpSp>
    <xdr:clientData/>
  </xdr:twoCellAnchor>
  <xdr:twoCellAnchor>
    <xdr:from>
      <xdr:col>1</xdr:col>
      <xdr:colOff>0</xdr:colOff>
      <xdr:row>3</xdr:row>
      <xdr:rowOff>0</xdr:rowOff>
    </xdr:from>
    <xdr:to>
      <xdr:col>9</xdr:col>
      <xdr:colOff>0</xdr:colOff>
      <xdr:row>24</xdr:row>
      <xdr:rowOff>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28</xdr:row>
      <xdr:rowOff>0</xdr:rowOff>
    </xdr:from>
    <xdr:to>
      <xdr:col>9</xdr:col>
      <xdr:colOff>0</xdr:colOff>
      <xdr:row>60</xdr:row>
      <xdr:rowOff>0</xdr:rowOff>
    </xdr:to>
    <xdr:graphicFrame macro="">
      <xdr:nvGraphicFramePr>
        <xdr:cNvPr id="15" name="Chart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xdr:colOff>
      <xdr:row>65</xdr:row>
      <xdr:rowOff>0</xdr:rowOff>
    </xdr:from>
    <xdr:to>
      <xdr:col>9</xdr:col>
      <xdr:colOff>173181</xdr:colOff>
      <xdr:row>116</xdr:row>
      <xdr:rowOff>121228</xdr:rowOff>
    </xdr:to>
    <xdr:graphicFrame macro="">
      <xdr:nvGraphicFramePr>
        <xdr:cNvPr id="16" name="Chart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xdr:colOff>
      <xdr:row>121</xdr:row>
      <xdr:rowOff>0</xdr:rowOff>
    </xdr:from>
    <xdr:to>
      <xdr:col>9</xdr:col>
      <xdr:colOff>-1</xdr:colOff>
      <xdr:row>151</xdr:row>
      <xdr:rowOff>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xdr:colOff>
      <xdr:row>155</xdr:row>
      <xdr:rowOff>0</xdr:rowOff>
    </xdr:from>
    <xdr:to>
      <xdr:col>9</xdr:col>
      <xdr:colOff>-1</xdr:colOff>
      <xdr:row>175</xdr:row>
      <xdr:rowOff>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179</xdr:row>
      <xdr:rowOff>0</xdr:rowOff>
    </xdr:from>
    <xdr:to>
      <xdr:col>9</xdr:col>
      <xdr:colOff>86591</xdr:colOff>
      <xdr:row>207</xdr:row>
      <xdr:rowOff>17318</xdr:rowOff>
    </xdr:to>
    <xdr:graphicFrame macro="">
      <xdr:nvGraphicFramePr>
        <xdr:cNvPr id="19" name="Chart 18">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40822</xdr:rowOff>
    </xdr:from>
    <xdr:to>
      <xdr:col>9</xdr:col>
      <xdr:colOff>1</xdr:colOff>
      <xdr:row>24</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606135</xdr:colOff>
      <xdr:row>28</xdr:row>
      <xdr:rowOff>0</xdr:rowOff>
    </xdr:from>
    <xdr:to>
      <xdr:col>8</xdr:col>
      <xdr:colOff>606135</xdr:colOff>
      <xdr:row>61</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65</xdr:row>
      <xdr:rowOff>0</xdr:rowOff>
    </xdr:from>
    <xdr:to>
      <xdr:col>9</xdr:col>
      <xdr:colOff>0</xdr:colOff>
      <xdr:row>117</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606135</xdr:colOff>
      <xdr:row>121</xdr:row>
      <xdr:rowOff>0</xdr:rowOff>
    </xdr:from>
    <xdr:to>
      <xdr:col>8</xdr:col>
      <xdr:colOff>606135</xdr:colOff>
      <xdr:row>151</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987</xdr:colOff>
      <xdr:row>155</xdr:row>
      <xdr:rowOff>8828</xdr:rowOff>
    </xdr:from>
    <xdr:to>
      <xdr:col>9</xdr:col>
      <xdr:colOff>0</xdr:colOff>
      <xdr:row>175</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606135</xdr:colOff>
      <xdr:row>179</xdr:row>
      <xdr:rowOff>0</xdr:rowOff>
    </xdr:from>
    <xdr:to>
      <xdr:col>8</xdr:col>
      <xdr:colOff>606135</xdr:colOff>
      <xdr:row>207</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xdr:row>
      <xdr:rowOff>40822</xdr:rowOff>
    </xdr:from>
    <xdr:to>
      <xdr:col>19</xdr:col>
      <xdr:colOff>1</xdr:colOff>
      <xdr:row>24</xdr:row>
      <xdr:rowOff>0</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606135</xdr:colOff>
      <xdr:row>28</xdr:row>
      <xdr:rowOff>0</xdr:rowOff>
    </xdr:from>
    <xdr:to>
      <xdr:col>18</xdr:col>
      <xdr:colOff>606135</xdr:colOff>
      <xdr:row>61</xdr:row>
      <xdr:rowOff>0</xdr:rowOff>
    </xdr:to>
    <xdr:graphicFrame macro="">
      <xdr:nvGraphicFramePr>
        <xdr:cNvPr id="26" name="Chart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65</xdr:row>
      <xdr:rowOff>0</xdr:rowOff>
    </xdr:from>
    <xdr:to>
      <xdr:col>19</xdr:col>
      <xdr:colOff>0</xdr:colOff>
      <xdr:row>117</xdr:row>
      <xdr:rowOff>0</xdr:rowOff>
    </xdr:to>
    <xdr:graphicFrame macro="">
      <xdr:nvGraphicFramePr>
        <xdr:cNvPr id="27" name="Chart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606135</xdr:colOff>
      <xdr:row>121</xdr:row>
      <xdr:rowOff>0</xdr:rowOff>
    </xdr:from>
    <xdr:to>
      <xdr:col>18</xdr:col>
      <xdr:colOff>606135</xdr:colOff>
      <xdr:row>151</xdr:row>
      <xdr:rowOff>0</xdr:rowOff>
    </xdr:to>
    <xdr:graphicFrame macro="">
      <xdr:nvGraphicFramePr>
        <xdr:cNvPr id="28" name="Chart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987</xdr:colOff>
      <xdr:row>155</xdr:row>
      <xdr:rowOff>8828</xdr:rowOff>
    </xdr:from>
    <xdr:to>
      <xdr:col>19</xdr:col>
      <xdr:colOff>0</xdr:colOff>
      <xdr:row>175</xdr:row>
      <xdr:rowOff>0</xdr:rowOff>
    </xdr:to>
    <xdr:graphicFrame macro="">
      <xdr:nvGraphicFramePr>
        <xdr:cNvPr id="29" name="Chart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606135</xdr:colOff>
      <xdr:row>179</xdr:row>
      <xdr:rowOff>0</xdr:rowOff>
    </xdr:from>
    <xdr:to>
      <xdr:col>18</xdr:col>
      <xdr:colOff>606135</xdr:colOff>
      <xdr:row>207</xdr:row>
      <xdr:rowOff>0</xdr:rowOff>
    </xdr:to>
    <xdr:graphicFrame macro="">
      <xdr:nvGraphicFramePr>
        <xdr:cNvPr id="30" name="Chart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beobachter.ch/sites/default/files/Relevanz%20von%20Pflanzenschutz-Metaboliten%20im%20Grund-%20und%20Trinkwasser%20%282%2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09"/>
  <sheetViews>
    <sheetView zoomScale="55" zoomScaleNormal="55" workbookViewId="0">
      <pane ySplit="1" topLeftCell="A2" activePane="bottomLeft" state="frozen"/>
      <selection pane="bottomLeft" activeCell="Z180" sqref="Z180:AH180"/>
    </sheetView>
  </sheetViews>
  <sheetFormatPr defaultRowHeight="15" x14ac:dyDescent="0.25"/>
  <cols>
    <col min="11" max="11" width="9.140625" customWidth="1"/>
    <col min="21" max="21" width="6.42578125" customWidth="1"/>
    <col min="22" max="22" width="10" bestFit="1" customWidth="1"/>
    <col min="23" max="24" width="6.7109375" customWidth="1"/>
    <col min="25" max="25" width="33" customWidth="1"/>
    <col min="26" max="35" width="15.7109375" customWidth="1"/>
    <col min="36" max="36" width="13.140625" customWidth="1"/>
    <col min="37" max="37" width="32.140625" hidden="1" customWidth="1"/>
    <col min="38" max="38" width="22.140625" bestFit="1" customWidth="1"/>
    <col min="39" max="39" width="33" customWidth="1"/>
    <col min="73" max="78" width="9.140625" customWidth="1"/>
    <col min="80" max="89" width="14.140625" customWidth="1"/>
    <col min="91" max="99" width="5.5703125" customWidth="1"/>
  </cols>
  <sheetData>
    <row r="1" spans="1:99" ht="24" thickBot="1" x14ac:dyDescent="0.4">
      <c r="A1" s="62"/>
      <c r="B1" s="62"/>
      <c r="C1" s="63"/>
      <c r="D1" s="63" t="s">
        <v>241</v>
      </c>
      <c r="E1" s="62"/>
      <c r="F1" s="62"/>
      <c r="G1" s="62"/>
      <c r="H1" s="62"/>
      <c r="I1" s="62"/>
      <c r="J1" s="62"/>
      <c r="K1" s="51"/>
      <c r="L1" s="51"/>
      <c r="M1" s="51"/>
      <c r="N1" s="72" t="s">
        <v>240</v>
      </c>
      <c r="O1" s="51"/>
      <c r="P1" s="51"/>
      <c r="Q1" s="51"/>
      <c r="R1" s="51"/>
      <c r="S1" s="51"/>
      <c r="T1" s="51"/>
      <c r="V1" s="65" t="s">
        <v>258</v>
      </c>
      <c r="W1" s="65"/>
      <c r="X1" s="65"/>
      <c r="Y1" s="50"/>
      <c r="Z1" s="50"/>
      <c r="AA1" s="50"/>
      <c r="AB1" s="50"/>
      <c r="AC1" s="50"/>
      <c r="AD1" s="50"/>
      <c r="AE1" s="50"/>
      <c r="AF1" s="50"/>
      <c r="AG1" s="66" t="s">
        <v>256</v>
      </c>
      <c r="AH1" s="66"/>
      <c r="AI1" s="66"/>
      <c r="AJ1" s="50"/>
      <c r="AK1">
        <v>1</v>
      </c>
      <c r="AL1" s="14"/>
      <c r="AM1" s="14"/>
      <c r="AN1" s="52"/>
      <c r="AO1" s="52" t="s">
        <v>260</v>
      </c>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62"/>
      <c r="BV1" s="62"/>
      <c r="BW1" s="63" t="s">
        <v>244</v>
      </c>
      <c r="BX1" s="62"/>
      <c r="BY1" s="62"/>
      <c r="BZ1" s="62"/>
      <c r="CA1" s="52"/>
      <c r="CB1" s="67" t="s">
        <v>255</v>
      </c>
      <c r="CC1" s="68"/>
      <c r="CD1" s="68"/>
      <c r="CE1" s="68"/>
      <c r="CF1" s="68"/>
      <c r="CG1" s="68"/>
      <c r="CH1" s="68"/>
      <c r="CI1" s="68"/>
      <c r="CJ1" s="68"/>
      <c r="CK1" s="68"/>
      <c r="CL1" s="68"/>
      <c r="CM1" s="64" t="s">
        <v>245</v>
      </c>
      <c r="CN1" s="64"/>
      <c r="CO1" s="64"/>
      <c r="CP1" s="64"/>
      <c r="CQ1" s="64"/>
      <c r="CR1" s="64"/>
      <c r="CS1" s="64"/>
      <c r="CT1" s="64"/>
      <c r="CU1" s="64"/>
    </row>
    <row r="2" spans="1:99" x14ac:dyDescent="0.25">
      <c r="A2" s="27"/>
      <c r="B2" s="27"/>
      <c r="C2" s="27"/>
      <c r="D2" s="27"/>
      <c r="E2" s="27"/>
      <c r="F2" s="27"/>
      <c r="G2" s="27"/>
      <c r="H2" s="27"/>
      <c r="I2" s="27"/>
      <c r="J2" s="27"/>
      <c r="K2" s="51"/>
      <c r="L2" s="51"/>
      <c r="M2" s="51"/>
      <c r="N2" s="51"/>
      <c r="O2" s="51"/>
      <c r="P2" s="51"/>
      <c r="Q2" s="51"/>
      <c r="R2" s="51"/>
      <c r="S2" s="51"/>
      <c r="T2" s="51"/>
      <c r="U2" s="52"/>
      <c r="V2" s="52"/>
      <c r="W2" s="52"/>
      <c r="X2" s="52"/>
      <c r="Y2" s="52"/>
      <c r="Z2" s="52" t="s">
        <v>208</v>
      </c>
      <c r="AA2" s="52"/>
      <c r="AB2" s="52"/>
      <c r="AC2" s="52"/>
      <c r="AD2" s="52"/>
      <c r="AE2" s="52"/>
      <c r="AF2" s="52"/>
      <c r="AG2" s="52"/>
      <c r="AH2" s="52"/>
      <c r="AI2" s="52"/>
      <c r="AJ2" s="52"/>
      <c r="AK2" s="73" t="str">
        <f>IF(AK1=1, "GSchV_limits", "OZ CQC (AA-EQS) [(µg/l]")</f>
        <v>GSchV_limits</v>
      </c>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1"/>
      <c r="BV2" s="51"/>
      <c r="BW2" s="51"/>
      <c r="BX2" s="51"/>
      <c r="BY2" s="51"/>
      <c r="BZ2" s="51"/>
      <c r="CA2" s="52"/>
      <c r="CB2" s="69"/>
      <c r="CC2" s="70"/>
      <c r="CD2" s="70"/>
      <c r="CE2" s="70"/>
      <c r="CF2" s="70"/>
      <c r="CG2" s="70"/>
      <c r="CH2" s="70"/>
      <c r="CI2" s="70"/>
      <c r="CJ2" s="70"/>
      <c r="CK2" s="70"/>
      <c r="CL2" s="52"/>
      <c r="CM2" s="53"/>
      <c r="CN2" s="53"/>
      <c r="CO2" s="53"/>
      <c r="CP2" s="53"/>
      <c r="CQ2" s="53"/>
      <c r="CR2" s="53"/>
      <c r="CS2" s="53"/>
      <c r="CT2" s="53"/>
      <c r="CU2" s="53"/>
    </row>
    <row r="3" spans="1:99" ht="26.25" x14ac:dyDescent="0.4">
      <c r="A3" s="27"/>
      <c r="B3" s="27"/>
      <c r="C3" s="27"/>
      <c r="D3" s="27"/>
      <c r="E3" s="27"/>
      <c r="F3" s="27"/>
      <c r="G3" s="27"/>
      <c r="H3" s="27"/>
      <c r="I3" s="27"/>
      <c r="J3" s="27"/>
      <c r="K3" s="51"/>
      <c r="L3" s="51"/>
      <c r="M3" s="51"/>
      <c r="N3" s="51"/>
      <c r="O3" s="51"/>
      <c r="P3" s="51"/>
      <c r="Q3" s="51"/>
      <c r="R3" s="51"/>
      <c r="S3" s="51"/>
      <c r="T3" s="51"/>
      <c r="U3" s="52"/>
      <c r="V3" s="97"/>
      <c r="W3" s="52" t="s">
        <v>164</v>
      </c>
      <c r="X3" s="52"/>
      <c r="Y3" s="74" t="s">
        <v>94</v>
      </c>
      <c r="Z3" s="47" t="s">
        <v>105</v>
      </c>
      <c r="AA3" s="75"/>
      <c r="AB3" s="75"/>
      <c r="AC3" s="75"/>
      <c r="AD3" s="75"/>
      <c r="AE3" s="75"/>
      <c r="AF3" s="75"/>
      <c r="AG3" s="75"/>
      <c r="AH3" s="96" t="s">
        <v>105</v>
      </c>
      <c r="AI3" s="52"/>
      <c r="AJ3" s="95"/>
      <c r="AK3" s="52" t="s">
        <v>203</v>
      </c>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1"/>
      <c r="BV3" s="51"/>
      <c r="BW3" s="51"/>
      <c r="BX3" s="51"/>
      <c r="BY3" s="51"/>
      <c r="BZ3" s="51"/>
      <c r="CA3" s="52"/>
      <c r="CB3" s="71" t="s">
        <v>259</v>
      </c>
      <c r="CC3" s="70"/>
      <c r="CD3" s="70"/>
      <c r="CE3" s="70"/>
      <c r="CF3" s="70"/>
      <c r="CG3" s="70"/>
      <c r="CH3" s="70"/>
      <c r="CI3" s="70"/>
      <c r="CJ3" s="70"/>
      <c r="CK3" s="70"/>
      <c r="CL3" s="52"/>
      <c r="CM3" s="53"/>
      <c r="CN3" s="53"/>
      <c r="CO3" s="53"/>
      <c r="CP3" s="53"/>
      <c r="CQ3" s="53"/>
      <c r="CR3" s="53"/>
      <c r="CS3" s="53"/>
      <c r="CT3" s="53"/>
      <c r="CU3" s="53"/>
    </row>
    <row r="4" spans="1:99" x14ac:dyDescent="0.25">
      <c r="A4" s="27"/>
      <c r="B4" s="27"/>
      <c r="C4" s="27"/>
      <c r="D4" s="27"/>
      <c r="E4" s="27"/>
      <c r="F4" s="27"/>
      <c r="G4" s="27"/>
      <c r="H4" s="27"/>
      <c r="I4" s="27"/>
      <c r="J4" s="27"/>
      <c r="K4" s="51"/>
      <c r="L4" s="51"/>
      <c r="M4" s="51"/>
      <c r="N4" s="51"/>
      <c r="O4" s="51"/>
      <c r="P4" s="51"/>
      <c r="Q4" s="51"/>
      <c r="R4" s="51"/>
      <c r="S4" s="51"/>
      <c r="T4" s="51"/>
      <c r="U4" s="52"/>
      <c r="V4" s="47" t="s">
        <v>123</v>
      </c>
      <c r="W4" s="47" t="s">
        <v>117</v>
      </c>
      <c r="X4" s="86" t="s">
        <v>116</v>
      </c>
      <c r="Y4" s="76" t="s">
        <v>103</v>
      </c>
      <c r="Z4" s="106" t="s">
        <v>261</v>
      </c>
      <c r="AA4" s="106" t="s">
        <v>262</v>
      </c>
      <c r="AB4" s="106" t="s">
        <v>263</v>
      </c>
      <c r="AC4" s="106" t="s">
        <v>264</v>
      </c>
      <c r="AD4" s="106" t="s">
        <v>265</v>
      </c>
      <c r="AE4" s="106" t="s">
        <v>266</v>
      </c>
      <c r="AF4" s="106" t="s">
        <v>267</v>
      </c>
      <c r="AG4" s="106" t="s">
        <v>268</v>
      </c>
      <c r="AH4" s="106" t="s">
        <v>269</v>
      </c>
      <c r="AI4" s="77" t="s">
        <v>104</v>
      </c>
      <c r="AJ4" s="78" t="s">
        <v>2</v>
      </c>
      <c r="AK4" s="79" t="str">
        <f>$AK$2</f>
        <v>GSchV_limits</v>
      </c>
      <c r="AL4" s="94" t="s">
        <v>3</v>
      </c>
      <c r="AM4" s="94" t="s">
        <v>4</v>
      </c>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1"/>
      <c r="BV4" s="51"/>
      <c r="BW4" s="51"/>
      <c r="BX4" s="51"/>
      <c r="BY4" s="51"/>
      <c r="BZ4" s="51"/>
      <c r="CA4" s="52"/>
      <c r="CB4" s="69"/>
      <c r="CC4" s="70"/>
      <c r="CD4" s="70"/>
      <c r="CE4" s="70"/>
      <c r="CF4" s="70"/>
      <c r="CG4" s="70"/>
      <c r="CH4" s="70"/>
      <c r="CI4" s="70"/>
      <c r="CJ4" s="70"/>
      <c r="CK4" s="70"/>
      <c r="CL4" s="52"/>
      <c r="CM4" s="54">
        <v>3</v>
      </c>
      <c r="CN4" s="54">
        <v>4</v>
      </c>
      <c r="CO4" s="54">
        <v>5</v>
      </c>
      <c r="CP4" s="54">
        <v>6</v>
      </c>
      <c r="CQ4" s="54">
        <v>7</v>
      </c>
      <c r="CR4" s="54">
        <v>8</v>
      </c>
      <c r="CS4" s="54">
        <v>9</v>
      </c>
      <c r="CT4" s="54">
        <v>10</v>
      </c>
      <c r="CU4" s="54">
        <v>11</v>
      </c>
    </row>
    <row r="5" spans="1:99" x14ac:dyDescent="0.25">
      <c r="A5" s="27"/>
      <c r="B5" s="27"/>
      <c r="C5" s="27"/>
      <c r="D5" s="27"/>
      <c r="E5" s="27"/>
      <c r="F5" s="27"/>
      <c r="G5" s="27"/>
      <c r="H5" s="27"/>
      <c r="I5" s="27"/>
      <c r="J5" s="27"/>
      <c r="K5" s="51"/>
      <c r="L5" s="51"/>
      <c r="M5" s="51"/>
      <c r="N5" s="51"/>
      <c r="O5" s="51"/>
      <c r="P5" s="51"/>
      <c r="Q5" s="51"/>
      <c r="R5" s="51"/>
      <c r="S5" s="51"/>
      <c r="T5" s="51"/>
      <c r="U5" s="52"/>
      <c r="V5" s="80" t="str">
        <f>INDEX('Detected Compounds limits'!$B$2:$I$50, MATCH($Y5,'Detected Compounds limits'!$B$2:$B$50, 0), MATCH(V$4,'Detected Compounds limits'!$B$2:$I$2,0))</f>
        <v xml:space="preserve"> </v>
      </c>
      <c r="W5" s="80"/>
      <c r="X5" s="81"/>
      <c r="Y5" s="82" t="s">
        <v>24</v>
      </c>
      <c r="Z5" s="80">
        <v>4.0000000000000003E-5</v>
      </c>
      <c r="AA5" s="80">
        <v>4.0000000000000003E-5</v>
      </c>
      <c r="AB5" s="80"/>
      <c r="AC5" s="80"/>
      <c r="AD5" s="80"/>
      <c r="AE5" s="80"/>
      <c r="AF5" s="80"/>
      <c r="AG5" s="80"/>
      <c r="AH5" s="80"/>
      <c r="AI5" s="83">
        <v>4.0000000000000003E-5</v>
      </c>
      <c r="AJ5" s="80">
        <f>INDEX('Detected Compounds limits'!$B$2:$H$50, MATCH($Y5,'Detected Compounds limits'!$B$2:$B$50, 0), MATCH(AJ$4,'Detected Compounds limits'!$B$2:$H$2,0))</f>
        <v>3.0000000000000001E-5</v>
      </c>
      <c r="AK5" s="80">
        <f>INDEX('Detected Compounds limits'!$B$2:$H$50, MATCH($Y5,'Detected Compounds limits'!$B$2:$B$50, 0), MATCH(AK$2,'Detected Compounds limits'!$B$2:$H$2,0))</f>
        <v>0.1</v>
      </c>
      <c r="AL5" s="80">
        <f>INDEX('Detected Compounds limits'!$B$2:$H$50, MATCH($Y5,'Detected Compounds limits'!$B$2:$B$50, 0), MATCH(AL$4,'Detected Compounds limits'!$B$2:$H$2,0))</f>
        <v>0.1</v>
      </c>
      <c r="AM5" s="80">
        <f>INDEX('Detected Compounds limits'!$B$2:$H$50, MATCH($Y5,'Detected Compounds limits'!$B$2:$B$50, 0), MATCH(AM$4,'Detected Compounds limits'!$B$2:$H$2,0))</f>
        <v>1E-3</v>
      </c>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1"/>
      <c r="BV5" s="51"/>
      <c r="BW5" s="51"/>
      <c r="BX5" s="51"/>
      <c r="BY5" s="51"/>
      <c r="BZ5" s="51"/>
      <c r="CA5" s="52"/>
      <c r="CB5" s="69"/>
      <c r="CC5" s="70"/>
      <c r="CD5" s="70"/>
      <c r="CE5" s="70"/>
      <c r="CF5" s="70"/>
      <c r="CG5" s="70"/>
      <c r="CH5" s="70"/>
      <c r="CI5" s="70"/>
      <c r="CJ5" s="70"/>
      <c r="CK5" s="70"/>
      <c r="CL5" s="52"/>
      <c r="CM5" s="55"/>
      <c r="CN5" s="55"/>
      <c r="CO5" s="55"/>
      <c r="CP5" s="55"/>
      <c r="CQ5" s="55"/>
      <c r="CR5" s="55"/>
      <c r="CS5" s="55"/>
      <c r="CT5" s="55"/>
      <c r="CU5" s="55"/>
    </row>
    <row r="6" spans="1:99" x14ac:dyDescent="0.25">
      <c r="A6" s="27"/>
      <c r="B6" s="27"/>
      <c r="C6" s="27"/>
      <c r="D6" s="27"/>
      <c r="E6" s="27"/>
      <c r="F6" s="27"/>
      <c r="G6" s="27"/>
      <c r="H6" s="27"/>
      <c r="I6" s="27"/>
      <c r="J6" s="27"/>
      <c r="K6" s="51"/>
      <c r="L6" s="51"/>
      <c r="M6" s="51"/>
      <c r="N6" s="51"/>
      <c r="O6" s="51"/>
      <c r="P6" s="51"/>
      <c r="Q6" s="51"/>
      <c r="R6" s="51"/>
      <c r="S6" s="51"/>
      <c r="T6" s="51"/>
      <c r="U6" s="52"/>
      <c r="V6" s="80" t="str">
        <f>INDEX('Detected Compounds limits'!$B$2:$I$50, MATCH($Y6,'Detected Compounds limits'!$B$2:$B$50, 0), MATCH(V$4,'Detected Compounds limits'!$B$2:$I$2,0))</f>
        <v xml:space="preserve"> </v>
      </c>
      <c r="W6" s="80"/>
      <c r="X6" s="81"/>
      <c r="Y6" s="82" t="s">
        <v>28</v>
      </c>
      <c r="Z6" s="80"/>
      <c r="AA6" s="80"/>
      <c r="AB6" s="80"/>
      <c r="AC6" s="80"/>
      <c r="AD6" s="80"/>
      <c r="AE6" s="80">
        <v>2.9999999999999997E-5</v>
      </c>
      <c r="AF6" s="80"/>
      <c r="AG6" s="80"/>
      <c r="AH6" s="80">
        <v>2.9999999999999997E-5</v>
      </c>
      <c r="AI6" s="83">
        <v>2.9999999999999997E-5</v>
      </c>
      <c r="AJ6" s="80">
        <f>INDEX('Detected Compounds limits'!$B$2:$H$50, MATCH($Y6,'Detected Compounds limits'!$B$2:$B$50, 0), MATCH(AJ$4,'Detected Compounds limits'!$B$2:$H$2,0))</f>
        <v>3.0000000000000001E-5</v>
      </c>
      <c r="AK6" s="80">
        <f>INDEX('Detected Compounds limits'!$B$2:$H$50, MATCH($Y6,'Detected Compounds limits'!$B$2:$B$50, 0), MATCH(AK$2,'Detected Compounds limits'!$B$2:$H$2,0))</f>
        <v>0.1</v>
      </c>
      <c r="AL6" s="80">
        <f>INDEX('Detected Compounds limits'!$B$2:$H$50, MATCH($Y6,'Detected Compounds limits'!$B$2:$B$50, 0), MATCH(AL$4,'Detected Compounds limits'!$B$2:$H$2,0))</f>
        <v>0.1</v>
      </c>
      <c r="AM6" s="80">
        <f>INDEX('Detected Compounds limits'!$B$2:$H$50, MATCH($Y6,'Detected Compounds limits'!$B$2:$B$50, 0), MATCH(AM$4,'Detected Compounds limits'!$B$2:$H$2,0))</f>
        <v>2.0000000000000001E-4</v>
      </c>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1"/>
      <c r="BV6" s="51"/>
      <c r="BW6" s="51"/>
      <c r="BX6" s="51"/>
      <c r="BY6" s="51"/>
      <c r="BZ6" s="51"/>
      <c r="CA6" s="52"/>
      <c r="CB6" s="69"/>
      <c r="CC6" s="70"/>
      <c r="CD6" s="70"/>
      <c r="CE6" s="70"/>
      <c r="CF6" s="70"/>
      <c r="CG6" s="70"/>
      <c r="CH6" s="70"/>
      <c r="CI6" s="70"/>
      <c r="CJ6" s="70"/>
      <c r="CK6" s="70"/>
      <c r="CL6" s="52"/>
      <c r="CM6" s="55"/>
      <c r="CN6" s="55"/>
      <c r="CO6" s="55"/>
      <c r="CP6" s="55"/>
      <c r="CQ6" s="55"/>
      <c r="CR6" s="55" t="s">
        <v>209</v>
      </c>
      <c r="CS6" s="55"/>
      <c r="CT6" s="55"/>
      <c r="CU6" s="55" t="s">
        <v>209</v>
      </c>
    </row>
    <row r="7" spans="1:99" x14ac:dyDescent="0.25">
      <c r="A7" s="27"/>
      <c r="B7" s="27"/>
      <c r="C7" s="27"/>
      <c r="D7" s="27"/>
      <c r="E7" s="27"/>
      <c r="F7" s="27"/>
      <c r="G7" s="27"/>
      <c r="H7" s="27"/>
      <c r="I7" s="27"/>
      <c r="J7" s="27"/>
      <c r="K7" s="51"/>
      <c r="L7" s="51"/>
      <c r="M7" s="51"/>
      <c r="N7" s="51"/>
      <c r="O7" s="51"/>
      <c r="P7" s="51"/>
      <c r="Q7" s="51"/>
      <c r="R7" s="51"/>
      <c r="S7" s="51"/>
      <c r="T7" s="51"/>
      <c r="U7" s="52"/>
      <c r="V7" s="80" t="str">
        <f>INDEX('Detected Compounds limits'!$B$2:$I$50, MATCH($Y7,'Detected Compounds limits'!$B$2:$B$50, 0), MATCH(V$4,'Detected Compounds limits'!$B$2:$I$2,0))</f>
        <v xml:space="preserve"> </v>
      </c>
      <c r="W7" s="80"/>
      <c r="X7" s="81"/>
      <c r="Y7" s="82" t="s">
        <v>31</v>
      </c>
      <c r="Z7" s="80"/>
      <c r="AA7" s="80"/>
      <c r="AB7" s="80"/>
      <c r="AC7" s="80"/>
      <c r="AD7" s="80"/>
      <c r="AE7" s="80">
        <v>3.6999999999999998E-5</v>
      </c>
      <c r="AF7" s="80"/>
      <c r="AG7" s="80"/>
      <c r="AH7" s="80"/>
      <c r="AI7" s="83">
        <v>3.6999999999999998E-5</v>
      </c>
      <c r="AJ7" s="80">
        <f>INDEX('Detected Compounds limits'!$B$2:$H$50, MATCH($Y7,'Detected Compounds limits'!$B$2:$B$50, 0), MATCH(AJ$4,'Detected Compounds limits'!$B$2:$H$2,0))</f>
        <v>3.0000000000000001E-5</v>
      </c>
      <c r="AK7" s="80">
        <f>INDEX('Detected Compounds limits'!$B$2:$H$50, MATCH($Y7,'Detected Compounds limits'!$B$2:$B$50, 0), MATCH(AK$2,'Detected Compounds limits'!$B$2:$H$2,0))</f>
        <v>3.0000000000000001E-5</v>
      </c>
      <c r="AL7" s="80">
        <f>INDEX('Detected Compounds limits'!$B$2:$H$50, MATCH($Y7,'Detected Compounds limits'!$B$2:$B$50, 0), MATCH(AL$4,'Detected Compounds limits'!$B$2:$H$2,0))</f>
        <v>3.0000000000000001E-5</v>
      </c>
      <c r="AM7" s="80">
        <f>INDEX('Detected Compounds limits'!$B$2:$H$50, MATCH($Y7,'Detected Compounds limits'!$B$2:$B$50, 0), MATCH(AM$4,'Detected Compounds limits'!$B$2:$H$2,0))</f>
        <v>3.0000000000000001E-5</v>
      </c>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1"/>
      <c r="BV7" s="51"/>
      <c r="BW7" s="51"/>
      <c r="BX7" s="51"/>
      <c r="BY7" s="51"/>
      <c r="BZ7" s="51"/>
      <c r="CA7" s="52"/>
      <c r="CB7" s="69"/>
      <c r="CC7" s="70"/>
      <c r="CD7" s="70"/>
      <c r="CE7" s="70"/>
      <c r="CF7" s="70"/>
      <c r="CG7" s="70"/>
      <c r="CH7" s="70"/>
      <c r="CI7" s="70"/>
      <c r="CJ7" s="70"/>
      <c r="CK7" s="70"/>
      <c r="CL7" s="52"/>
      <c r="CM7" s="55"/>
      <c r="CN7" s="55"/>
      <c r="CO7" s="55"/>
      <c r="CP7" s="55"/>
      <c r="CQ7" s="55"/>
      <c r="CR7" s="55"/>
      <c r="CS7" s="55"/>
      <c r="CT7" s="55"/>
      <c r="CU7" s="55"/>
    </row>
    <row r="8" spans="1:99" x14ac:dyDescent="0.25">
      <c r="A8" s="27"/>
      <c r="B8" s="27"/>
      <c r="C8" s="27"/>
      <c r="D8" s="27"/>
      <c r="E8" s="27"/>
      <c r="F8" s="27"/>
      <c r="G8" s="27"/>
      <c r="H8" s="27"/>
      <c r="I8" s="27"/>
      <c r="J8" s="27"/>
      <c r="K8" s="51"/>
      <c r="L8" s="51"/>
      <c r="M8" s="51"/>
      <c r="N8" s="51"/>
      <c r="O8" s="51"/>
      <c r="P8" s="51"/>
      <c r="Q8" s="51"/>
      <c r="R8" s="51"/>
      <c r="S8" s="51"/>
      <c r="T8" s="51"/>
      <c r="U8" s="52"/>
      <c r="V8" s="80" t="str">
        <f>INDEX('Detected Compounds limits'!$B$2:$I$50, MATCH($Y8,'Detected Compounds limits'!$B$2:$B$50, 0), MATCH(V$4,'Detected Compounds limits'!$B$2:$I$2,0))</f>
        <v xml:space="preserve"> </v>
      </c>
      <c r="W8" s="80" t="s">
        <v>118</v>
      </c>
      <c r="X8" s="81" t="s">
        <v>118</v>
      </c>
      <c r="Y8" s="82" t="s">
        <v>37</v>
      </c>
      <c r="Z8" s="80"/>
      <c r="AA8" s="80"/>
      <c r="AB8" s="80"/>
      <c r="AC8" s="80"/>
      <c r="AD8" s="80">
        <v>0.04</v>
      </c>
      <c r="AE8" s="80"/>
      <c r="AF8" s="80"/>
      <c r="AG8" s="80"/>
      <c r="AH8" s="80"/>
      <c r="AI8" s="83">
        <v>0.04</v>
      </c>
      <c r="AJ8" s="80">
        <f>INDEX('Detected Compounds limits'!$B$2:$H$50, MATCH($Y8,'Detected Compounds limits'!$B$2:$B$50, 0), MATCH(AJ$4,'Detected Compounds limits'!$B$2:$H$2,0))</f>
        <v>0.04</v>
      </c>
      <c r="AK8" s="80">
        <f>INDEX('Detected Compounds limits'!$B$2:$H$50, MATCH($Y8,'Detected Compounds limits'!$B$2:$B$50, 0), MATCH(AK$2,'Detected Compounds limits'!$B$2:$H$2,0))</f>
        <v>0.1</v>
      </c>
      <c r="AL8" s="80">
        <f>INDEX('Detected Compounds limits'!$B$2:$H$50, MATCH($Y8,'Detected Compounds limits'!$B$2:$B$50, 0), MATCH(AL$4,'Detected Compounds limits'!$B$2:$H$2,0))</f>
        <v>0.1</v>
      </c>
      <c r="AM8" s="80">
        <f>INDEX('Detected Compounds limits'!$B$2:$H$50, MATCH($Y8,'Detected Compounds limits'!$B$2:$B$50, 0), MATCH(AM$4,'Detected Compounds limits'!$B$2:$H$2,0))</f>
        <v>88</v>
      </c>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1"/>
      <c r="BV8" s="51"/>
      <c r="BW8" s="51"/>
      <c r="BX8" s="51"/>
      <c r="BY8" s="51"/>
      <c r="BZ8" s="51"/>
      <c r="CA8" s="52"/>
      <c r="CB8" s="69"/>
      <c r="CC8" s="70"/>
      <c r="CD8" s="70"/>
      <c r="CE8" s="70"/>
      <c r="CF8" s="70"/>
      <c r="CG8" s="70"/>
      <c r="CH8" s="70"/>
      <c r="CI8" s="70"/>
      <c r="CJ8" s="70"/>
      <c r="CK8" s="70"/>
      <c r="CL8" s="52"/>
      <c r="CM8" s="55"/>
      <c r="CN8" s="55"/>
      <c r="CO8" s="55"/>
      <c r="CP8" s="55"/>
      <c r="CQ8" s="55" t="s">
        <v>209</v>
      </c>
      <c r="CR8" s="55"/>
      <c r="CS8" s="55"/>
      <c r="CT8" s="55"/>
      <c r="CU8" s="55"/>
    </row>
    <row r="9" spans="1:99" x14ac:dyDescent="0.25">
      <c r="A9" s="27"/>
      <c r="B9" s="27"/>
      <c r="C9" s="27"/>
      <c r="D9" s="27"/>
      <c r="E9" s="27"/>
      <c r="F9" s="27"/>
      <c r="G9" s="27"/>
      <c r="H9" s="27"/>
      <c r="I9" s="27"/>
      <c r="J9" s="27"/>
      <c r="K9" s="51"/>
      <c r="L9" s="51"/>
      <c r="M9" s="51"/>
      <c r="N9" s="51"/>
      <c r="O9" s="51"/>
      <c r="P9" s="51"/>
      <c r="Q9" s="51"/>
      <c r="R9" s="51"/>
      <c r="S9" s="51"/>
      <c r="T9" s="51"/>
      <c r="U9" s="52"/>
      <c r="V9" s="80" t="str">
        <f>INDEX('Detected Compounds limits'!$B$2:$I$50, MATCH($Y9,'Detected Compounds limits'!$B$2:$B$50, 0), MATCH(V$4,'Detected Compounds limits'!$B$2:$I$2,0))</f>
        <v xml:space="preserve"> </v>
      </c>
      <c r="W9" s="80"/>
      <c r="X9" s="81"/>
      <c r="Y9" s="82" t="s">
        <v>33</v>
      </c>
      <c r="Z9" s="80"/>
      <c r="AA9" s="80"/>
      <c r="AB9" s="80"/>
      <c r="AC9" s="80"/>
      <c r="AD9" s="80"/>
      <c r="AE9" s="80">
        <v>5.0000000000000002E-5</v>
      </c>
      <c r="AF9" s="80"/>
      <c r="AG9" s="80"/>
      <c r="AH9" s="80"/>
      <c r="AI9" s="83">
        <v>5.0000000000000002E-5</v>
      </c>
      <c r="AJ9" s="80">
        <f>INDEX('Detected Compounds limits'!$B$2:$H$50, MATCH($Y9,'Detected Compounds limits'!$B$2:$B$50, 0), MATCH(AJ$4,'Detected Compounds limits'!$B$2:$H$2,0))</f>
        <v>5.0000000000000002E-5</v>
      </c>
      <c r="AK9" s="80">
        <f>INDEX('Detected Compounds limits'!$B$2:$H$50, MATCH($Y9,'Detected Compounds limits'!$B$2:$B$50, 0), MATCH(AK$2,'Detected Compounds limits'!$B$2:$H$2,0))</f>
        <v>0.1</v>
      </c>
      <c r="AL9" s="80">
        <f>INDEX('Detected Compounds limits'!$B$2:$H$50, MATCH($Y9,'Detected Compounds limits'!$B$2:$B$50, 0), MATCH(AL$4,'Detected Compounds limits'!$B$2:$H$2,0))</f>
        <v>0.1</v>
      </c>
      <c r="AM9" s="80">
        <f>INDEX('Detected Compounds limits'!$B$2:$H$50, MATCH($Y9,'Detected Compounds limits'!$B$2:$B$50, 0), MATCH(AM$4,'Detected Compounds limits'!$B$2:$H$2,0))</f>
        <v>1.7E-6</v>
      </c>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1"/>
      <c r="BV9" s="51"/>
      <c r="BW9" s="51"/>
      <c r="BX9" s="51"/>
      <c r="BY9" s="51"/>
      <c r="BZ9" s="51"/>
      <c r="CA9" s="52"/>
      <c r="CB9" s="69"/>
      <c r="CC9" s="70"/>
      <c r="CD9" s="70"/>
      <c r="CE9" s="70"/>
      <c r="CF9" s="70"/>
      <c r="CG9" s="70"/>
      <c r="CH9" s="70"/>
      <c r="CI9" s="70"/>
      <c r="CJ9" s="70"/>
      <c r="CK9" s="70"/>
      <c r="CL9" s="52"/>
      <c r="CM9" s="55"/>
      <c r="CN9" s="55"/>
      <c r="CO9" s="55"/>
      <c r="CP9" s="55"/>
      <c r="CQ9" s="55"/>
      <c r="CR9" s="55" t="s">
        <v>209</v>
      </c>
      <c r="CS9" s="55"/>
      <c r="CT9" s="55"/>
      <c r="CU9" s="55"/>
    </row>
    <row r="10" spans="1:99" x14ac:dyDescent="0.25">
      <c r="A10" s="27"/>
      <c r="B10" s="27"/>
      <c r="C10" s="27"/>
      <c r="D10" s="27"/>
      <c r="E10" s="27"/>
      <c r="F10" s="27"/>
      <c r="G10" s="27"/>
      <c r="H10" s="27"/>
      <c r="I10" s="27"/>
      <c r="J10" s="27"/>
      <c r="K10" s="51"/>
      <c r="L10" s="51"/>
      <c r="M10" s="51"/>
      <c r="N10" s="51"/>
      <c r="O10" s="51"/>
      <c r="P10" s="51"/>
      <c r="Q10" s="51"/>
      <c r="R10" s="51"/>
      <c r="S10" s="51"/>
      <c r="T10" s="51"/>
      <c r="U10" s="52"/>
      <c r="V10" s="80" t="str">
        <f>INDEX('Detected Compounds limits'!$B$2:$I$50, MATCH($Y10,'Detected Compounds limits'!$B$2:$B$50, 0), MATCH(V$4,'Detected Compounds limits'!$B$2:$I$2,0))</f>
        <v xml:space="preserve"> </v>
      </c>
      <c r="W10" s="80" t="s">
        <v>118</v>
      </c>
      <c r="X10" s="81" t="s">
        <v>118</v>
      </c>
      <c r="Y10" s="82" t="s">
        <v>35</v>
      </c>
      <c r="Z10" s="80">
        <v>3.4000000000000002E-2</v>
      </c>
      <c r="AA10" s="80"/>
      <c r="AB10" s="80"/>
      <c r="AC10" s="80"/>
      <c r="AD10" s="80"/>
      <c r="AE10" s="80"/>
      <c r="AF10" s="80"/>
      <c r="AG10" s="80"/>
      <c r="AH10" s="80"/>
      <c r="AI10" s="83">
        <v>3.4000000000000002E-2</v>
      </c>
      <c r="AJ10" s="80">
        <f>INDEX('Detected Compounds limits'!$B$2:$H$50, MATCH($Y10,'Detected Compounds limits'!$B$2:$B$50, 0), MATCH(AJ$4,'Detected Compounds limits'!$B$2:$H$2,0))</f>
        <v>2.5000000000000001E-2</v>
      </c>
      <c r="AK10" s="80">
        <f>INDEX('Detected Compounds limits'!$B$2:$H$50, MATCH($Y10,'Detected Compounds limits'!$B$2:$B$50, 0), MATCH(AK$2,'Detected Compounds limits'!$B$2:$H$2,0))</f>
        <v>0.05</v>
      </c>
      <c r="AL10" s="80">
        <f>INDEX('Detected Compounds limits'!$B$2:$H$50, MATCH($Y10,'Detected Compounds limits'!$B$2:$B$50, 0), MATCH(AL$4,'Detected Compounds limits'!$B$2:$H$2,0))</f>
        <v>0.05</v>
      </c>
      <c r="AM10" s="80">
        <f>INDEX('Detected Compounds limits'!$B$2:$H$50, MATCH($Y10,'Detected Compounds limits'!$B$2:$B$50, 0), MATCH(AM$4,'Detected Compounds limits'!$B$2:$H$2,0))</f>
        <v>0.05</v>
      </c>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1"/>
      <c r="BV10" s="51"/>
      <c r="BW10" s="51"/>
      <c r="BX10" s="51"/>
      <c r="BY10" s="51"/>
      <c r="BZ10" s="51"/>
      <c r="CA10" s="52"/>
      <c r="CB10" s="69"/>
      <c r="CC10" s="70"/>
      <c r="CD10" s="70"/>
      <c r="CE10" s="70"/>
      <c r="CF10" s="70"/>
      <c r="CG10" s="70"/>
      <c r="CH10" s="70"/>
      <c r="CI10" s="70"/>
      <c r="CJ10" s="70"/>
      <c r="CK10" s="70"/>
      <c r="CL10" s="52"/>
      <c r="CM10" s="55"/>
      <c r="CN10" s="55"/>
      <c r="CO10" s="55"/>
      <c r="CP10" s="55"/>
      <c r="CQ10" s="55"/>
      <c r="CR10" s="55"/>
      <c r="CS10" s="55"/>
      <c r="CT10" s="55"/>
      <c r="CU10" s="55"/>
    </row>
    <row r="11" spans="1:99" x14ac:dyDescent="0.25">
      <c r="A11" s="27"/>
      <c r="B11" s="27"/>
      <c r="C11" s="27"/>
      <c r="D11" s="27"/>
      <c r="E11" s="27"/>
      <c r="F11" s="27"/>
      <c r="G11" s="27"/>
      <c r="H11" s="27"/>
      <c r="I11" s="27"/>
      <c r="J11" s="27"/>
      <c r="K11" s="51"/>
      <c r="L11" s="51"/>
      <c r="M11" s="51"/>
      <c r="N11" s="51"/>
      <c r="O11" s="51"/>
      <c r="P11" s="51"/>
      <c r="Q11" s="51"/>
      <c r="R11" s="51"/>
      <c r="S11" s="51"/>
      <c r="T11" s="51"/>
      <c r="U11" s="52"/>
      <c r="V11" s="80" t="str">
        <f>INDEX('Detected Compounds limits'!$B$2:$I$50, MATCH($Y11,'Detected Compounds limits'!$B$2:$B$50, 0), MATCH(V$4,'Detected Compounds limits'!$B$2:$I$2,0))</f>
        <v>x</v>
      </c>
      <c r="W11" s="80"/>
      <c r="X11" s="81"/>
      <c r="Y11" s="82" t="s">
        <v>55</v>
      </c>
      <c r="Z11" s="80"/>
      <c r="AA11" s="80"/>
      <c r="AB11" s="80"/>
      <c r="AC11" s="80"/>
      <c r="AD11" s="80">
        <v>0.15</v>
      </c>
      <c r="AE11" s="80">
        <v>6.5000000000000002E-2</v>
      </c>
      <c r="AF11" s="80">
        <v>0.05</v>
      </c>
      <c r="AG11" s="80">
        <v>0.05</v>
      </c>
      <c r="AH11" s="80"/>
      <c r="AI11" s="83">
        <v>0.15</v>
      </c>
      <c r="AJ11" s="80">
        <f>INDEX('Detected Compounds limits'!$B$2:$H$50, MATCH($Y11,'Detected Compounds limits'!$B$2:$B$50, 0), MATCH(AJ$4,'Detected Compounds limits'!$B$2:$H$2,0))</f>
        <v>0.05</v>
      </c>
      <c r="AK11" s="80">
        <f>INDEX('Detected Compounds limits'!$B$2:$H$50, MATCH($Y11,'Detected Compounds limits'!$B$2:$B$50, 0), MATCH(AK$2,'Detected Compounds limits'!$B$2:$H$2,0))</f>
        <v>10</v>
      </c>
      <c r="AL11" s="80">
        <f>INDEX('Detected Compounds limits'!$B$2:$H$50, MATCH($Y11,'Detected Compounds limits'!$B$2:$B$50, 0), MATCH(AL$4,'Detected Compounds limits'!$B$2:$H$2,0))</f>
        <v>10</v>
      </c>
      <c r="AM11" s="80">
        <f>INDEX('Detected Compounds limits'!$B$2:$H$50, MATCH($Y11,'Detected Compounds limits'!$B$2:$B$50, 0), MATCH(AM$4,'Detected Compounds limits'!$B$2:$H$2,0))</f>
        <v>10</v>
      </c>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1"/>
      <c r="BV11" s="51"/>
      <c r="BW11" s="51"/>
      <c r="BX11" s="51"/>
      <c r="BY11" s="51"/>
      <c r="BZ11" s="51"/>
      <c r="CA11" s="52"/>
      <c r="CB11" s="69"/>
      <c r="CC11" s="70"/>
      <c r="CD11" s="70"/>
      <c r="CE11" s="70"/>
      <c r="CF11" s="70"/>
      <c r="CG11" s="70"/>
      <c r="CH11" s="70"/>
      <c r="CI11" s="70"/>
      <c r="CJ11" s="70"/>
      <c r="CK11" s="70"/>
      <c r="CL11" s="52"/>
      <c r="CM11" s="55"/>
      <c r="CN11" s="55"/>
      <c r="CO11" s="55"/>
      <c r="CP11" s="55"/>
      <c r="CQ11" s="55"/>
      <c r="CR11" s="55"/>
      <c r="CS11" s="55" t="s">
        <v>209</v>
      </c>
      <c r="CT11" s="55" t="s">
        <v>209</v>
      </c>
      <c r="CU11" s="55"/>
    </row>
    <row r="12" spans="1:99" x14ac:dyDescent="0.25">
      <c r="A12" s="27"/>
      <c r="B12" s="27"/>
      <c r="C12" s="27"/>
      <c r="D12" s="27"/>
      <c r="E12" s="27"/>
      <c r="F12" s="27"/>
      <c r="G12" s="27"/>
      <c r="H12" s="27"/>
      <c r="I12" s="27"/>
      <c r="J12" s="27"/>
      <c r="K12" s="51"/>
      <c r="L12" s="51"/>
      <c r="M12" s="51"/>
      <c r="N12" s="51"/>
      <c r="O12" s="51"/>
      <c r="P12" s="51"/>
      <c r="Q12" s="51"/>
      <c r="R12" s="51"/>
      <c r="S12" s="51"/>
      <c r="T12" s="51"/>
      <c r="U12" s="52"/>
      <c r="V12" s="80"/>
      <c r="W12" s="80"/>
      <c r="X12" s="81"/>
      <c r="Y12" s="82" t="s">
        <v>43</v>
      </c>
      <c r="Z12" s="80"/>
      <c r="AA12" s="80"/>
      <c r="AB12" s="80">
        <v>2.5000000000000001E-3</v>
      </c>
      <c r="AC12" s="80"/>
      <c r="AD12" s="80"/>
      <c r="AE12" s="80">
        <v>2.5000000000000001E-3</v>
      </c>
      <c r="AF12" s="80">
        <v>2.5000000000000001E-3</v>
      </c>
      <c r="AG12" s="80">
        <v>2.5000000000000001E-3</v>
      </c>
      <c r="AH12" s="80">
        <v>2.5000000000000001E-3</v>
      </c>
      <c r="AI12" s="83">
        <v>2.5000000000000001E-3</v>
      </c>
      <c r="AJ12" s="80">
        <f>INDEX('Detected Compounds limits'!$B$2:$H$50, MATCH($Y12,'Detected Compounds limits'!$B$2:$B$50, 0), MATCH(AJ$4,'Detected Compounds limits'!$B$2:$H$2,0))</f>
        <v>2.5000000000000001E-3</v>
      </c>
      <c r="AK12" s="80">
        <f>INDEX('Detected Compounds limits'!$B$2:$H$50, MATCH($Y12,'Detected Compounds limits'!$B$2:$B$50, 0), MATCH(AK$2,'Detected Compounds limits'!$B$2:$H$2,0))</f>
        <v>0.1</v>
      </c>
      <c r="AL12" s="80">
        <f>INDEX('Detected Compounds limits'!$B$2:$H$50, MATCH($Y12,'Detected Compounds limits'!$B$2:$B$50, 0), MATCH(AL$4,'Detected Compounds limits'!$B$2:$H$2,0))</f>
        <v>0.1</v>
      </c>
      <c r="AM12" s="80">
        <f>INDEX('Detected Compounds limits'!$B$2:$H$50, MATCH($Y12,'Detected Compounds limits'!$B$2:$B$50, 0), MATCH(AM$4,'Detected Compounds limits'!$B$2:$H$2,0))</f>
        <v>5.4000000000000003E-3</v>
      </c>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1"/>
      <c r="BV12" s="51"/>
      <c r="BW12" s="51"/>
      <c r="BX12" s="51"/>
      <c r="BY12" s="51"/>
      <c r="BZ12" s="51"/>
      <c r="CA12" s="52"/>
      <c r="CB12" s="69"/>
      <c r="CC12" s="70"/>
      <c r="CD12" s="70"/>
      <c r="CE12" s="70"/>
      <c r="CF12" s="70"/>
      <c r="CG12" s="70"/>
      <c r="CH12" s="70"/>
      <c r="CI12" s="70"/>
      <c r="CJ12" s="70"/>
      <c r="CK12" s="70"/>
      <c r="CL12" s="52"/>
      <c r="CM12" s="55"/>
      <c r="CN12" s="55"/>
      <c r="CO12" s="55" t="s">
        <v>209</v>
      </c>
      <c r="CP12" s="55"/>
      <c r="CQ12" s="55"/>
      <c r="CR12" s="55" t="s">
        <v>209</v>
      </c>
      <c r="CS12" s="55" t="s">
        <v>209</v>
      </c>
      <c r="CT12" s="55" t="s">
        <v>209</v>
      </c>
      <c r="CU12" s="55" t="s">
        <v>209</v>
      </c>
    </row>
    <row r="13" spans="1:99" x14ac:dyDescent="0.25">
      <c r="A13" s="27"/>
      <c r="B13" s="27"/>
      <c r="C13" s="27"/>
      <c r="D13" s="27"/>
      <c r="E13" s="27"/>
      <c r="F13" s="27"/>
      <c r="G13" s="27"/>
      <c r="H13" s="27"/>
      <c r="I13" s="27"/>
      <c r="J13" s="27"/>
      <c r="K13" s="51"/>
      <c r="L13" s="51"/>
      <c r="M13" s="51"/>
      <c r="N13" s="51"/>
      <c r="O13" s="51"/>
      <c r="P13" s="51"/>
      <c r="Q13" s="51"/>
      <c r="R13" s="51"/>
      <c r="S13" s="51"/>
      <c r="T13" s="51"/>
      <c r="U13" s="52"/>
      <c r="V13" s="80" t="str">
        <f>INDEX('Detected Compounds limits'!$B$2:$I$50, MATCH($Y13,'Detected Compounds limits'!$B$2:$B$50, 0), MATCH(V$4,'Detected Compounds limits'!$B$2:$I$2,0))</f>
        <v xml:space="preserve"> </v>
      </c>
      <c r="W13" s="80" t="s">
        <v>118</v>
      </c>
      <c r="X13" s="81"/>
      <c r="Y13" s="82" t="s">
        <v>65</v>
      </c>
      <c r="Z13" s="80"/>
      <c r="AA13" s="80"/>
      <c r="AB13" s="80"/>
      <c r="AC13" s="80"/>
      <c r="AD13" s="80"/>
      <c r="AE13" s="80">
        <v>3.6999999999999998E-5</v>
      </c>
      <c r="AF13" s="80">
        <v>2.9999999999999997E-5</v>
      </c>
      <c r="AG13" s="80"/>
      <c r="AH13" s="80"/>
      <c r="AI13" s="83">
        <v>3.6999999999999998E-5</v>
      </c>
      <c r="AJ13" s="80">
        <f>INDEX('Detected Compounds limits'!$B$2:$H$50, MATCH($Y13,'Detected Compounds limits'!$B$2:$B$50, 0), MATCH(AJ$4,'Detected Compounds limits'!$B$2:$H$2,0))</f>
        <v>3.0000000000000001E-5</v>
      </c>
      <c r="AK13" s="80">
        <f>INDEX('Detected Compounds limits'!$B$2:$H$50, MATCH($Y13,'Detected Compounds limits'!$B$2:$B$50, 0), MATCH(AK$2,'Detected Compounds limits'!$B$2:$H$2,0))</f>
        <v>0.1</v>
      </c>
      <c r="AL13" s="80">
        <f>INDEX('Detected Compounds limits'!$B$2:$H$50, MATCH($Y13,'Detected Compounds limits'!$B$2:$B$50, 0), MATCH(AL$4,'Detected Compounds limits'!$B$2:$H$2,0))</f>
        <v>0.1</v>
      </c>
      <c r="AM13" s="80">
        <f>INDEX('Detected Compounds limits'!$B$2:$H$50, MATCH($Y13,'Detected Compounds limits'!$B$2:$B$50, 0), MATCH(AM$4,'Detected Compounds limits'!$B$2:$H$2,0))</f>
        <v>0.1</v>
      </c>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1"/>
      <c r="BV13" s="51"/>
      <c r="BW13" s="51"/>
      <c r="BX13" s="51"/>
      <c r="BY13" s="51"/>
      <c r="BZ13" s="51"/>
      <c r="CA13" s="52"/>
      <c r="CB13" s="69"/>
      <c r="CC13" s="70"/>
      <c r="CD13" s="70"/>
      <c r="CE13" s="70"/>
      <c r="CF13" s="70"/>
      <c r="CG13" s="70"/>
      <c r="CH13" s="70"/>
      <c r="CI13" s="70"/>
      <c r="CJ13" s="70"/>
      <c r="CK13" s="70"/>
      <c r="CL13" s="52"/>
      <c r="CM13" s="55"/>
      <c r="CN13" s="55"/>
      <c r="CO13" s="55"/>
      <c r="CP13" s="55"/>
      <c r="CQ13" s="55"/>
      <c r="CR13" s="55"/>
      <c r="CS13" s="55" t="s">
        <v>209</v>
      </c>
      <c r="CT13" s="55"/>
      <c r="CU13" s="55"/>
    </row>
    <row r="14" spans="1:99" x14ac:dyDescent="0.25">
      <c r="A14" s="27"/>
      <c r="B14" s="27"/>
      <c r="C14" s="27"/>
      <c r="D14" s="27"/>
      <c r="E14" s="27"/>
      <c r="F14" s="27"/>
      <c r="G14" s="27"/>
      <c r="H14" s="27"/>
      <c r="I14" s="27"/>
      <c r="J14" s="27"/>
      <c r="K14" s="51"/>
      <c r="L14" s="51"/>
      <c r="M14" s="51"/>
      <c r="N14" s="51"/>
      <c r="O14" s="51"/>
      <c r="P14" s="51"/>
      <c r="Q14" s="51"/>
      <c r="R14" s="51"/>
      <c r="S14" s="51"/>
      <c r="T14" s="51"/>
      <c r="U14" s="52"/>
      <c r="V14" s="80" t="str">
        <f>INDEX('Detected Compounds limits'!$B$2:$I$50, MATCH($Y14,'Detected Compounds limits'!$B$2:$B$50, 0), MATCH(V$4,'Detected Compounds limits'!$B$2:$I$2,0))</f>
        <v xml:space="preserve"> </v>
      </c>
      <c r="W14" s="80"/>
      <c r="X14" s="81"/>
      <c r="Y14" s="82" t="s">
        <v>71</v>
      </c>
      <c r="Z14" s="80"/>
      <c r="AA14" s="80"/>
      <c r="AB14" s="80"/>
      <c r="AC14" s="80"/>
      <c r="AD14" s="80">
        <v>8.0000000000000002E-3</v>
      </c>
      <c r="AE14" s="80"/>
      <c r="AF14" s="80"/>
      <c r="AG14" s="80"/>
      <c r="AH14" s="80"/>
      <c r="AI14" s="83">
        <v>8.0000000000000002E-3</v>
      </c>
      <c r="AJ14" s="80">
        <f>INDEX('Detected Compounds limits'!$B$2:$H$50, MATCH($Y14,'Detected Compounds limits'!$B$2:$B$50, 0), MATCH(AJ$4,'Detected Compounds limits'!$B$2:$H$2,0))</f>
        <v>8.0000000000000002E-3</v>
      </c>
      <c r="AK14" s="80">
        <f>INDEX('Detected Compounds limits'!$B$2:$H$50, MATCH($Y14,'Detected Compounds limits'!$B$2:$B$50, 0), MATCH(AK$2,'Detected Compounds limits'!$B$2:$H$2,0))</f>
        <v>8.6999999999999994E-3</v>
      </c>
      <c r="AL14" s="80">
        <f>INDEX('Detected Compounds limits'!$B$2:$H$50, MATCH($Y14,'Detected Compounds limits'!$B$2:$B$50, 0), MATCH(AL$4,'Detected Compounds limits'!$B$2:$H$2,0))</f>
        <v>8.6999999999999994E-3</v>
      </c>
      <c r="AM14" s="80">
        <f>INDEX('Detected Compounds limits'!$B$2:$H$50, MATCH($Y14,'Detected Compounds limits'!$B$2:$B$50, 0), MATCH(AM$4,'Detected Compounds limits'!$B$2:$H$2,0))</f>
        <v>8.6999999999999994E-3</v>
      </c>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1"/>
      <c r="BV14" s="51"/>
      <c r="BW14" s="51"/>
      <c r="BX14" s="51"/>
      <c r="BY14" s="51"/>
      <c r="BZ14" s="51"/>
      <c r="CA14" s="52"/>
      <c r="CB14" s="69"/>
      <c r="CC14" s="70"/>
      <c r="CD14" s="70"/>
      <c r="CE14" s="70"/>
      <c r="CF14" s="70"/>
      <c r="CG14" s="70"/>
      <c r="CH14" s="70"/>
      <c r="CI14" s="70"/>
      <c r="CJ14" s="70"/>
      <c r="CK14" s="70"/>
      <c r="CL14" s="52"/>
      <c r="CM14" s="55"/>
      <c r="CN14" s="55"/>
      <c r="CO14" s="55"/>
      <c r="CP14" s="55"/>
      <c r="CQ14" s="55" t="s">
        <v>209</v>
      </c>
      <c r="CR14" s="55"/>
      <c r="CS14" s="55"/>
      <c r="CT14" s="55"/>
      <c r="CU14" s="55"/>
    </row>
    <row r="15" spans="1:99" x14ac:dyDescent="0.25">
      <c r="A15" s="27"/>
      <c r="B15" s="27"/>
      <c r="C15" s="27"/>
      <c r="D15" s="27"/>
      <c r="E15" s="27"/>
      <c r="F15" s="27"/>
      <c r="G15" s="27"/>
      <c r="H15" s="27"/>
      <c r="I15" s="27"/>
      <c r="J15" s="27"/>
      <c r="K15" s="51"/>
      <c r="L15" s="51"/>
      <c r="M15" s="51"/>
      <c r="N15" s="51"/>
      <c r="O15" s="51"/>
      <c r="P15" s="51"/>
      <c r="Q15" s="51"/>
      <c r="R15" s="51"/>
      <c r="S15" s="51"/>
      <c r="T15" s="51"/>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1"/>
      <c r="BV15" s="51"/>
      <c r="BW15" s="51"/>
      <c r="BX15" s="51"/>
      <c r="BY15" s="51"/>
      <c r="BZ15" s="51"/>
      <c r="CA15" s="52"/>
      <c r="CB15" s="69"/>
      <c r="CC15" s="70"/>
      <c r="CD15" s="70"/>
      <c r="CE15" s="70"/>
      <c r="CF15" s="70"/>
      <c r="CG15" s="70"/>
      <c r="CH15" s="70"/>
      <c r="CI15" s="70"/>
      <c r="CJ15" s="70"/>
      <c r="CK15" s="70"/>
      <c r="CL15" s="52"/>
      <c r="CM15" s="53"/>
      <c r="CN15" s="53"/>
      <c r="CO15" s="53"/>
      <c r="CP15" s="53"/>
      <c r="CQ15" s="53"/>
      <c r="CR15" s="53"/>
      <c r="CS15" s="53"/>
      <c r="CT15" s="53"/>
      <c r="CU15" s="53"/>
    </row>
    <row r="16" spans="1:99" x14ac:dyDescent="0.25">
      <c r="A16" s="27"/>
      <c r="B16" s="27"/>
      <c r="C16" s="27"/>
      <c r="D16" s="27"/>
      <c r="E16" s="27"/>
      <c r="F16" s="27"/>
      <c r="G16" s="27"/>
      <c r="H16" s="27"/>
      <c r="I16" s="27"/>
      <c r="J16" s="27"/>
      <c r="K16" s="51"/>
      <c r="L16" s="51"/>
      <c r="M16" s="51"/>
      <c r="N16" s="51"/>
      <c r="O16" s="51"/>
      <c r="P16" s="51"/>
      <c r="Q16" s="51"/>
      <c r="R16" s="51"/>
      <c r="S16" s="51"/>
      <c r="T16" s="51"/>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1"/>
      <c r="BV16" s="51"/>
      <c r="BW16" s="51"/>
      <c r="BX16" s="51"/>
      <c r="BY16" s="51"/>
      <c r="BZ16" s="51"/>
      <c r="CA16" s="52"/>
      <c r="CB16" s="69"/>
      <c r="CC16" s="70"/>
      <c r="CD16" s="70"/>
      <c r="CE16" s="70"/>
      <c r="CF16" s="70"/>
      <c r="CG16" s="70"/>
      <c r="CH16" s="70"/>
      <c r="CI16" s="70"/>
      <c r="CJ16" s="70"/>
      <c r="CK16" s="70"/>
      <c r="CL16" s="52"/>
      <c r="CM16" s="53"/>
      <c r="CN16" s="53"/>
      <c r="CO16" s="53"/>
      <c r="CP16" s="53"/>
      <c r="CQ16" s="53"/>
      <c r="CR16" s="53"/>
      <c r="CS16" s="53"/>
      <c r="CT16" s="53"/>
      <c r="CU16" s="53"/>
    </row>
    <row r="17" spans="1:99" x14ac:dyDescent="0.25">
      <c r="A17" s="27"/>
      <c r="B17" s="27"/>
      <c r="C17" s="27"/>
      <c r="D17" s="27"/>
      <c r="E17" s="27"/>
      <c r="F17" s="27"/>
      <c r="G17" s="27"/>
      <c r="H17" s="27"/>
      <c r="I17" s="27"/>
      <c r="J17" s="27"/>
      <c r="K17" s="51"/>
      <c r="L17" s="51"/>
      <c r="M17" s="51"/>
      <c r="N17" s="51"/>
      <c r="O17" s="51"/>
      <c r="P17" s="51"/>
      <c r="Q17" s="51"/>
      <c r="R17" s="51"/>
      <c r="S17" s="51"/>
      <c r="T17" s="51"/>
      <c r="U17" s="52"/>
      <c r="V17" s="52"/>
      <c r="W17" s="52"/>
      <c r="X17" s="52"/>
      <c r="Y17" s="52" t="str">
        <f>Y3</f>
        <v xml:space="preserve"> Arniger Witi</v>
      </c>
      <c r="Z17" s="90" t="str">
        <f t="shared" ref="Z17:AH17" si="0">Z4</f>
        <v>30/03</v>
      </c>
      <c r="AA17" s="90" t="str">
        <f t="shared" si="0"/>
        <v>27/04</v>
      </c>
      <c r="AB17" s="90" t="str">
        <f t="shared" si="0"/>
        <v>25/05</v>
      </c>
      <c r="AC17" s="90" t="str">
        <f t="shared" si="0"/>
        <v>22/06</v>
      </c>
      <c r="AD17" s="90" t="str">
        <f t="shared" si="0"/>
        <v>21/07</v>
      </c>
      <c r="AE17" s="90" t="str">
        <f t="shared" si="0"/>
        <v>17/08</v>
      </c>
      <c r="AF17" s="90" t="str">
        <f t="shared" si="0"/>
        <v>13/09</v>
      </c>
      <c r="AG17" s="90" t="str">
        <f t="shared" si="0"/>
        <v>12/10</v>
      </c>
      <c r="AH17" s="90" t="str">
        <f t="shared" si="0"/>
        <v>08/11</v>
      </c>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1"/>
      <c r="BV17" s="51"/>
      <c r="BW17" s="51"/>
      <c r="BX17" s="51"/>
      <c r="BY17" s="51"/>
      <c r="BZ17" s="51"/>
      <c r="CA17" s="52"/>
      <c r="CB17" s="57" t="s">
        <v>233</v>
      </c>
      <c r="CC17" s="90" t="s">
        <v>102</v>
      </c>
      <c r="CD17" s="90" t="s">
        <v>101</v>
      </c>
      <c r="CE17" s="90" t="s">
        <v>100</v>
      </c>
      <c r="CF17" s="90" t="s">
        <v>107</v>
      </c>
      <c r="CG17" s="90" t="s">
        <v>99</v>
      </c>
      <c r="CH17" s="90" t="s">
        <v>98</v>
      </c>
      <c r="CI17" s="90" t="s">
        <v>97</v>
      </c>
      <c r="CJ17" s="90" t="s">
        <v>96</v>
      </c>
      <c r="CK17" s="90" t="s">
        <v>95</v>
      </c>
      <c r="CL17" s="52"/>
      <c r="CM17" s="53"/>
      <c r="CN17" s="53"/>
      <c r="CO17" s="53"/>
      <c r="CP17" s="53"/>
      <c r="CQ17" s="53"/>
      <c r="CR17" s="53"/>
      <c r="CS17" s="53"/>
      <c r="CT17" s="53"/>
      <c r="CU17" s="53"/>
    </row>
    <row r="18" spans="1:99" x14ac:dyDescent="0.25">
      <c r="A18" s="27"/>
      <c r="B18" s="27"/>
      <c r="C18" s="27"/>
      <c r="D18" s="27"/>
      <c r="E18" s="27"/>
      <c r="F18" s="27"/>
      <c r="G18" s="27"/>
      <c r="H18" s="27"/>
      <c r="I18" s="27"/>
      <c r="J18" s="27"/>
      <c r="K18" s="51"/>
      <c r="L18" s="51"/>
      <c r="M18" s="51"/>
      <c r="N18" s="51"/>
      <c r="O18" s="51"/>
      <c r="P18" s="51"/>
      <c r="Q18" s="51"/>
      <c r="R18" s="51"/>
      <c r="S18" s="51"/>
      <c r="T18" s="51"/>
      <c r="U18" s="52"/>
      <c r="V18" s="52"/>
      <c r="W18" s="52"/>
      <c r="X18" s="52"/>
      <c r="Y18" s="46" t="s">
        <v>212</v>
      </c>
      <c r="Z18" s="91">
        <f t="shared" ref="Z18:AH18" si="1">SUMPRODUCT(($V5:$V14&lt;&gt;"x")*($X5:$X14&lt;&gt;"x")*(CM5:CM14="&lt;")*(Z5:Z14&gt;$AK5:$AK14))</f>
        <v>0</v>
      </c>
      <c r="AA18" s="91">
        <f t="shared" si="1"/>
        <v>0</v>
      </c>
      <c r="AB18" s="91">
        <f t="shared" si="1"/>
        <v>0</v>
      </c>
      <c r="AC18" s="91">
        <f t="shared" si="1"/>
        <v>0</v>
      </c>
      <c r="AD18" s="91">
        <f t="shared" si="1"/>
        <v>0</v>
      </c>
      <c r="AE18" s="91">
        <f t="shared" si="1"/>
        <v>0</v>
      </c>
      <c r="AF18" s="91">
        <f t="shared" si="1"/>
        <v>0</v>
      </c>
      <c r="AG18" s="91">
        <f t="shared" si="1"/>
        <v>0</v>
      </c>
      <c r="AH18" s="91">
        <f t="shared" si="1"/>
        <v>0</v>
      </c>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1"/>
      <c r="BV18" s="51"/>
      <c r="BW18" s="51"/>
      <c r="BX18" s="51"/>
      <c r="BY18" s="51"/>
      <c r="BZ18" s="51"/>
      <c r="CA18" s="52"/>
      <c r="CB18" s="104" t="s">
        <v>212</v>
      </c>
      <c r="CC18" s="91">
        <v>0</v>
      </c>
      <c r="CD18" s="91">
        <v>0</v>
      </c>
      <c r="CE18" s="91">
        <v>0</v>
      </c>
      <c r="CF18" s="91">
        <v>0</v>
      </c>
      <c r="CG18" s="91">
        <v>0</v>
      </c>
      <c r="CH18" s="91">
        <v>0</v>
      </c>
      <c r="CI18" s="91">
        <v>0</v>
      </c>
      <c r="CJ18" s="91">
        <v>0</v>
      </c>
      <c r="CK18" s="91">
        <v>0</v>
      </c>
      <c r="CL18" s="52"/>
      <c r="CM18" s="53"/>
      <c r="CN18" s="53"/>
      <c r="CO18" s="53"/>
      <c r="CP18" s="53"/>
      <c r="CQ18" s="53"/>
      <c r="CR18" s="53"/>
      <c r="CS18" s="53"/>
      <c r="CT18" s="53"/>
      <c r="CU18" s="53"/>
    </row>
    <row r="19" spans="1:99" x14ac:dyDescent="0.25">
      <c r="A19" s="27"/>
      <c r="B19" s="27"/>
      <c r="C19" s="27"/>
      <c r="D19" s="27"/>
      <c r="E19" s="27"/>
      <c r="F19" s="27"/>
      <c r="G19" s="27"/>
      <c r="H19" s="27"/>
      <c r="I19" s="27"/>
      <c r="J19" s="27"/>
      <c r="K19" s="51"/>
      <c r="L19" s="51"/>
      <c r="M19" s="51"/>
      <c r="N19" s="51"/>
      <c r="O19" s="51"/>
      <c r="P19" s="51"/>
      <c r="Q19" s="51"/>
      <c r="R19" s="51"/>
      <c r="S19" s="51"/>
      <c r="T19" s="51"/>
      <c r="U19" s="52"/>
      <c r="V19" s="52"/>
      <c r="W19" s="52"/>
      <c r="X19" s="52"/>
      <c r="Y19" s="45" t="s">
        <v>201</v>
      </c>
      <c r="Z19" s="91">
        <f t="shared" ref="Z19:AH19" si="2">SUMPRODUCT(($V5:$V14&lt;&gt;"x")*($X5:$X14&lt;&gt;"x")*(CM5:CM14&lt;&gt;"&lt;")*(Z5:Z14&gt;$AK5:$AK14))</f>
        <v>0</v>
      </c>
      <c r="AA19" s="91">
        <f t="shared" si="2"/>
        <v>0</v>
      </c>
      <c r="AB19" s="91">
        <f t="shared" si="2"/>
        <v>0</v>
      </c>
      <c r="AC19" s="91">
        <f t="shared" si="2"/>
        <v>0</v>
      </c>
      <c r="AD19" s="91">
        <f t="shared" si="2"/>
        <v>0</v>
      </c>
      <c r="AE19" s="91">
        <f t="shared" si="2"/>
        <v>1</v>
      </c>
      <c r="AF19" s="91">
        <f t="shared" si="2"/>
        <v>0</v>
      </c>
      <c r="AG19" s="91">
        <f t="shared" si="2"/>
        <v>0</v>
      </c>
      <c r="AH19" s="91">
        <f t="shared" si="2"/>
        <v>0</v>
      </c>
      <c r="AI19" s="84"/>
      <c r="AJ19" s="52"/>
      <c r="AK19" s="52" t="str">
        <f>IF(AK1=2, "GSchV_limits", "OZ CQC (AA-EQS) [(µg/l]")</f>
        <v>OZ CQC (AA-EQS) [(µg/l]</v>
      </c>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1"/>
      <c r="BV19" s="51"/>
      <c r="BW19" s="51"/>
      <c r="BX19" s="51"/>
      <c r="BY19" s="51"/>
      <c r="BZ19" s="51"/>
      <c r="CA19" s="52"/>
      <c r="CB19" s="58" t="s">
        <v>201</v>
      </c>
      <c r="CC19" s="91">
        <v>0</v>
      </c>
      <c r="CD19" s="91">
        <v>0</v>
      </c>
      <c r="CE19" s="91">
        <v>0</v>
      </c>
      <c r="CF19" s="91">
        <v>0</v>
      </c>
      <c r="CG19" s="91">
        <v>0</v>
      </c>
      <c r="CH19" s="91">
        <v>1</v>
      </c>
      <c r="CI19" s="91">
        <v>0</v>
      </c>
      <c r="CJ19" s="91">
        <v>0</v>
      </c>
      <c r="CK19" s="91">
        <v>0</v>
      </c>
      <c r="CL19" s="52"/>
      <c r="CM19" s="53"/>
      <c r="CN19" s="53"/>
      <c r="CO19" s="53"/>
      <c r="CP19" s="53"/>
      <c r="CQ19" s="53"/>
      <c r="CR19" s="53"/>
      <c r="CS19" s="53"/>
      <c r="CT19" s="53"/>
      <c r="CU19" s="53"/>
    </row>
    <row r="20" spans="1:99" x14ac:dyDescent="0.25">
      <c r="A20" s="27"/>
      <c r="B20" s="27"/>
      <c r="C20" s="27"/>
      <c r="D20" s="27"/>
      <c r="E20" s="27"/>
      <c r="F20" s="27"/>
      <c r="G20" s="27"/>
      <c r="H20" s="27"/>
      <c r="I20" s="27"/>
      <c r="J20" s="27"/>
      <c r="K20" s="51"/>
      <c r="L20" s="51"/>
      <c r="M20" s="51"/>
      <c r="N20" s="51"/>
      <c r="O20" s="51"/>
      <c r="P20" s="51"/>
      <c r="Q20" s="51"/>
      <c r="R20" s="51"/>
      <c r="S20" s="51"/>
      <c r="T20" s="51"/>
      <c r="U20" s="52"/>
      <c r="V20" s="52"/>
      <c r="W20" s="52"/>
      <c r="X20" s="52"/>
      <c r="Y20" s="40" t="s">
        <v>211</v>
      </c>
      <c r="Z20" s="91">
        <f t="shared" ref="Z20:AH20" si="3">SUMPRODUCT((Z5:Z14&gt;=$AJ5:$AJ14)*($V5:$V14&lt;&gt;"x")*($X5:$X14&lt;&gt;"x")*(CM5:CM14&lt;&gt;"&lt;")*(Z5:Z14&lt;=$AK5:$AK14))</f>
        <v>1</v>
      </c>
      <c r="AA20" s="91">
        <f t="shared" si="3"/>
        <v>1</v>
      </c>
      <c r="AB20" s="91">
        <f t="shared" si="3"/>
        <v>0</v>
      </c>
      <c r="AC20" s="91">
        <f t="shared" si="3"/>
        <v>0</v>
      </c>
      <c r="AD20" s="91">
        <f t="shared" si="3"/>
        <v>0</v>
      </c>
      <c r="AE20" s="91">
        <f t="shared" si="3"/>
        <v>1</v>
      </c>
      <c r="AF20" s="91">
        <f t="shared" si="3"/>
        <v>0</v>
      </c>
      <c r="AG20" s="91">
        <f t="shared" si="3"/>
        <v>0</v>
      </c>
      <c r="AH20" s="91">
        <f t="shared" si="3"/>
        <v>0</v>
      </c>
      <c r="AI20" s="84"/>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1"/>
      <c r="BV20" s="51"/>
      <c r="BW20" s="51"/>
      <c r="BX20" s="51"/>
      <c r="BY20" s="51"/>
      <c r="BZ20" s="51"/>
      <c r="CA20" s="52"/>
      <c r="CB20" s="59" t="s">
        <v>211</v>
      </c>
      <c r="CC20" s="91">
        <v>1</v>
      </c>
      <c r="CD20" s="93">
        <v>1</v>
      </c>
      <c r="CE20" s="91">
        <v>0</v>
      </c>
      <c r="CF20" s="91">
        <v>0</v>
      </c>
      <c r="CG20" s="91">
        <v>0</v>
      </c>
      <c r="CH20" s="91">
        <v>0</v>
      </c>
      <c r="CI20" s="91">
        <v>0</v>
      </c>
      <c r="CJ20" s="91">
        <v>0</v>
      </c>
      <c r="CK20" s="91">
        <v>0</v>
      </c>
      <c r="CL20" s="52"/>
      <c r="CM20" s="53"/>
      <c r="CN20" s="53"/>
      <c r="CO20" s="53"/>
      <c r="CP20" s="53"/>
      <c r="CQ20" s="53"/>
      <c r="CR20" s="53"/>
      <c r="CS20" s="53"/>
      <c r="CT20" s="53"/>
      <c r="CU20" s="53"/>
    </row>
    <row r="21" spans="1:99" x14ac:dyDescent="0.25">
      <c r="A21" s="27"/>
      <c r="B21" s="27"/>
      <c r="C21" s="27"/>
      <c r="D21" s="27"/>
      <c r="E21" s="27"/>
      <c r="F21" s="27"/>
      <c r="G21" s="27"/>
      <c r="H21" s="27"/>
      <c r="I21" s="27"/>
      <c r="J21" s="27"/>
      <c r="K21" s="51"/>
      <c r="L21" s="51"/>
      <c r="M21" s="51"/>
      <c r="N21" s="51"/>
      <c r="O21" s="51"/>
      <c r="P21" s="51"/>
      <c r="Q21" s="51"/>
      <c r="R21" s="51"/>
      <c r="S21" s="51"/>
      <c r="T21" s="51"/>
      <c r="U21" s="52"/>
      <c r="V21" s="52"/>
      <c r="W21" s="52"/>
      <c r="X21" s="52"/>
      <c r="Y21" s="27" t="s">
        <v>202</v>
      </c>
      <c r="Z21" s="92">
        <f t="shared" ref="Z21:AH21" si="4">SUMPRODUCT(($V5:$V14&lt;&gt;"x")*($X5:$X14&lt;&gt;"x")*(Z5:Z14&gt;0)*(CM5:CM14="&lt;")*(Z5:Z14&lt;=$AJ5:$AJ14)*(Z5:Z14&lt;=$AK5:$AK14))</f>
        <v>0</v>
      </c>
      <c r="AA21" s="92">
        <f t="shared" si="4"/>
        <v>0</v>
      </c>
      <c r="AB21" s="92">
        <f t="shared" si="4"/>
        <v>1</v>
      </c>
      <c r="AC21" s="92">
        <f t="shared" si="4"/>
        <v>0</v>
      </c>
      <c r="AD21" s="92">
        <f t="shared" si="4"/>
        <v>1</v>
      </c>
      <c r="AE21" s="92">
        <f t="shared" si="4"/>
        <v>3</v>
      </c>
      <c r="AF21" s="92">
        <f t="shared" si="4"/>
        <v>2</v>
      </c>
      <c r="AG21" s="92">
        <f t="shared" si="4"/>
        <v>1</v>
      </c>
      <c r="AH21" s="92">
        <f t="shared" si="4"/>
        <v>2</v>
      </c>
      <c r="AI21" s="85"/>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1"/>
      <c r="BV21" s="51"/>
      <c r="BW21" s="51"/>
      <c r="BX21" s="51"/>
      <c r="BY21" s="51"/>
      <c r="BZ21" s="51"/>
      <c r="CA21" s="52"/>
      <c r="CB21" s="60" t="s">
        <v>202</v>
      </c>
      <c r="CC21" s="92">
        <v>0</v>
      </c>
      <c r="CD21" s="92">
        <v>0</v>
      </c>
      <c r="CE21" s="92">
        <v>1</v>
      </c>
      <c r="CF21" s="92">
        <v>0</v>
      </c>
      <c r="CG21" s="92">
        <v>1</v>
      </c>
      <c r="CH21" s="92">
        <v>3</v>
      </c>
      <c r="CI21" s="92">
        <v>1</v>
      </c>
      <c r="CJ21" s="92">
        <v>1</v>
      </c>
      <c r="CK21" s="92">
        <v>2</v>
      </c>
      <c r="CL21" s="52"/>
      <c r="CM21" s="53"/>
      <c r="CN21" s="53"/>
      <c r="CO21" s="53"/>
      <c r="CP21" s="53"/>
      <c r="CQ21" s="53"/>
      <c r="CR21" s="53"/>
      <c r="CS21" s="53"/>
      <c r="CT21" s="53"/>
      <c r="CU21" s="53"/>
    </row>
    <row r="22" spans="1:99" x14ac:dyDescent="0.25">
      <c r="A22" s="27"/>
      <c r="B22" s="27"/>
      <c r="C22" s="27"/>
      <c r="D22" s="27"/>
      <c r="E22" s="27"/>
      <c r="F22" s="27"/>
      <c r="G22" s="27"/>
      <c r="H22" s="27"/>
      <c r="I22" s="27"/>
      <c r="J22" s="27"/>
      <c r="K22" s="51"/>
      <c r="L22" s="51"/>
      <c r="M22" s="51"/>
      <c r="N22" s="51"/>
      <c r="O22" s="51"/>
      <c r="P22" s="51"/>
      <c r="Q22" s="51"/>
      <c r="R22" s="51"/>
      <c r="S22" s="51"/>
      <c r="T22" s="51"/>
      <c r="U22" s="52"/>
      <c r="V22" s="52"/>
      <c r="W22" s="52"/>
      <c r="X22" s="52"/>
      <c r="Y22" s="38" t="s">
        <v>123</v>
      </c>
      <c r="Z22" s="91">
        <f>SUMPRODUCT(($V5:$V14="x")*(Z5:Z14&gt;0))</f>
        <v>0</v>
      </c>
      <c r="AA22" s="91">
        <f t="shared" ref="AA22:AH22" si="5">SUMPRODUCT(($V5:$V14="x")*(AA5:AA14&gt;0))</f>
        <v>0</v>
      </c>
      <c r="AB22" s="91">
        <f t="shared" si="5"/>
        <v>0</v>
      </c>
      <c r="AC22" s="91">
        <f t="shared" si="5"/>
        <v>0</v>
      </c>
      <c r="AD22" s="91">
        <f t="shared" si="5"/>
        <v>1</v>
      </c>
      <c r="AE22" s="91">
        <f t="shared" si="5"/>
        <v>1</v>
      </c>
      <c r="AF22" s="91">
        <f t="shared" si="5"/>
        <v>1</v>
      </c>
      <c r="AG22" s="91">
        <f t="shared" si="5"/>
        <v>1</v>
      </c>
      <c r="AH22" s="91">
        <f t="shared" si="5"/>
        <v>0</v>
      </c>
      <c r="AI22" s="84"/>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1"/>
      <c r="BV22" s="51"/>
      <c r="BW22" s="51"/>
      <c r="BX22" s="51"/>
      <c r="BY22" s="51"/>
      <c r="BZ22" s="51"/>
      <c r="CA22" s="52"/>
      <c r="CB22" s="61" t="s">
        <v>123</v>
      </c>
      <c r="CC22" s="91">
        <v>0</v>
      </c>
      <c r="CD22" s="91">
        <v>0</v>
      </c>
      <c r="CE22" s="91">
        <v>0</v>
      </c>
      <c r="CF22" s="91">
        <v>0</v>
      </c>
      <c r="CG22" s="91">
        <v>1</v>
      </c>
      <c r="CH22" s="91">
        <v>1</v>
      </c>
      <c r="CI22" s="91">
        <v>1</v>
      </c>
      <c r="CJ22" s="91">
        <v>1</v>
      </c>
      <c r="CK22" s="91">
        <v>0</v>
      </c>
      <c r="CL22" s="52"/>
      <c r="CM22" s="53"/>
      <c r="CN22" s="53"/>
      <c r="CO22" s="53"/>
      <c r="CP22" s="53"/>
      <c r="CQ22" s="53"/>
      <c r="CR22" s="53"/>
      <c r="CS22" s="53"/>
      <c r="CT22" s="53"/>
      <c r="CU22" s="53"/>
    </row>
    <row r="23" spans="1:99" x14ac:dyDescent="0.25">
      <c r="A23" s="27"/>
      <c r="B23" s="27"/>
      <c r="C23" s="27"/>
      <c r="D23" s="27"/>
      <c r="E23" s="27"/>
      <c r="F23" s="27"/>
      <c r="G23" s="27"/>
      <c r="H23" s="27"/>
      <c r="I23" s="27"/>
      <c r="J23" s="27"/>
      <c r="K23" s="51"/>
      <c r="L23" s="51"/>
      <c r="M23" s="51"/>
      <c r="N23" s="51"/>
      <c r="O23" s="51"/>
      <c r="P23" s="51"/>
      <c r="Q23" s="51"/>
      <c r="R23" s="51"/>
      <c r="S23" s="51"/>
      <c r="T23" s="51"/>
      <c r="U23" s="52"/>
      <c r="V23" s="52"/>
      <c r="W23" s="52"/>
      <c r="X23" s="52"/>
      <c r="Y23" s="39" t="s">
        <v>223</v>
      </c>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1"/>
      <c r="BV23" s="51"/>
      <c r="BW23" s="51"/>
      <c r="BX23" s="51"/>
      <c r="BY23" s="51"/>
      <c r="BZ23" s="51"/>
      <c r="CA23" s="52"/>
      <c r="CB23" s="69"/>
      <c r="CC23" s="70"/>
      <c r="CD23" s="70"/>
      <c r="CE23" s="70"/>
      <c r="CF23" s="70"/>
      <c r="CG23" s="70"/>
      <c r="CH23" s="70"/>
      <c r="CI23" s="70"/>
      <c r="CJ23" s="70"/>
      <c r="CK23" s="70"/>
      <c r="CL23" s="52"/>
      <c r="CM23" s="53"/>
      <c r="CN23" s="53"/>
      <c r="CO23" s="53"/>
      <c r="CP23" s="53"/>
      <c r="CQ23" s="53"/>
      <c r="CR23" s="53"/>
      <c r="CS23" s="53"/>
      <c r="CT23" s="53"/>
      <c r="CU23" s="53"/>
    </row>
    <row r="24" spans="1:99" x14ac:dyDescent="0.25">
      <c r="A24" s="27"/>
      <c r="B24" s="27"/>
      <c r="C24" s="27"/>
      <c r="D24" s="27"/>
      <c r="E24" s="27"/>
      <c r="F24" s="27"/>
      <c r="G24" s="27"/>
      <c r="H24" s="27"/>
      <c r="I24" s="27"/>
      <c r="J24" s="27"/>
      <c r="K24" s="51"/>
      <c r="L24" s="51"/>
      <c r="M24" s="51"/>
      <c r="N24" s="51"/>
      <c r="O24" s="51"/>
      <c r="P24" s="51"/>
      <c r="Q24" s="51"/>
      <c r="R24" s="51"/>
      <c r="S24" s="51"/>
      <c r="T24" s="51"/>
      <c r="U24" s="52"/>
      <c r="V24" s="84"/>
      <c r="W24" s="84"/>
      <c r="X24" s="84"/>
      <c r="Y24" s="52" t="s">
        <v>222</v>
      </c>
      <c r="Z24" s="52">
        <f>SUM(Z18:Z22)</f>
        <v>1</v>
      </c>
      <c r="AA24" s="52">
        <f t="shared" ref="AA24:AH24" si="6">SUM(AA18:AA22)</f>
        <v>1</v>
      </c>
      <c r="AB24" s="52">
        <f t="shared" si="6"/>
        <v>1</v>
      </c>
      <c r="AC24" s="52">
        <f t="shared" si="6"/>
        <v>0</v>
      </c>
      <c r="AD24" s="52">
        <f t="shared" si="6"/>
        <v>2</v>
      </c>
      <c r="AE24" s="52">
        <f t="shared" si="6"/>
        <v>6</v>
      </c>
      <c r="AF24" s="52">
        <f t="shared" si="6"/>
        <v>3</v>
      </c>
      <c r="AG24" s="52">
        <f t="shared" si="6"/>
        <v>2</v>
      </c>
      <c r="AH24" s="52">
        <f t="shared" si="6"/>
        <v>2</v>
      </c>
      <c r="AI24" s="84">
        <f>MAX(Z24:AH24)</f>
        <v>6</v>
      </c>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1"/>
      <c r="BV24" s="51"/>
      <c r="BW24" s="51"/>
      <c r="BX24" s="51"/>
      <c r="BY24" s="51"/>
      <c r="BZ24" s="51"/>
      <c r="CA24" s="52"/>
      <c r="CB24" s="69" t="s">
        <v>222</v>
      </c>
      <c r="CC24" s="70">
        <f t="shared" ref="CC24:CK24" si="7">SUM(CC18:CC22)</f>
        <v>1</v>
      </c>
      <c r="CD24" s="70">
        <f t="shared" si="7"/>
        <v>1</v>
      </c>
      <c r="CE24" s="70">
        <f t="shared" si="7"/>
        <v>1</v>
      </c>
      <c r="CF24" s="70">
        <f t="shared" si="7"/>
        <v>0</v>
      </c>
      <c r="CG24" s="70">
        <f t="shared" si="7"/>
        <v>2</v>
      </c>
      <c r="CH24" s="70">
        <f t="shared" si="7"/>
        <v>5</v>
      </c>
      <c r="CI24" s="70">
        <f t="shared" si="7"/>
        <v>2</v>
      </c>
      <c r="CJ24" s="70">
        <f t="shared" si="7"/>
        <v>2</v>
      </c>
      <c r="CK24" s="70">
        <f t="shared" si="7"/>
        <v>2</v>
      </c>
      <c r="CL24" s="52"/>
      <c r="CM24" s="53"/>
      <c r="CN24" s="53"/>
      <c r="CO24" s="53"/>
      <c r="CP24" s="53"/>
      <c r="CQ24" s="53"/>
      <c r="CR24" s="53"/>
      <c r="CS24" s="53"/>
      <c r="CT24" s="53"/>
      <c r="CU24" s="53"/>
    </row>
    <row r="25" spans="1:99" x14ac:dyDescent="0.25">
      <c r="A25" s="27"/>
      <c r="B25" s="27"/>
      <c r="C25" s="27"/>
      <c r="D25" s="27"/>
      <c r="E25" s="27"/>
      <c r="F25" s="27"/>
      <c r="G25" s="27"/>
      <c r="H25" s="27"/>
      <c r="I25" s="27"/>
      <c r="J25" s="27"/>
      <c r="K25" s="51"/>
      <c r="L25" s="51"/>
      <c r="M25" s="51"/>
      <c r="N25" s="51"/>
      <c r="O25" s="51"/>
      <c r="P25" s="51"/>
      <c r="Q25" s="51"/>
      <c r="R25" s="51"/>
      <c r="S25" s="51"/>
      <c r="T25" s="51"/>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1"/>
      <c r="BV25" s="51"/>
      <c r="BW25" s="51"/>
      <c r="BX25" s="51"/>
      <c r="BY25" s="51"/>
      <c r="BZ25" s="51"/>
      <c r="CA25" s="52"/>
      <c r="CB25" s="69"/>
      <c r="CC25" s="70"/>
      <c r="CD25" s="70"/>
      <c r="CE25" s="70"/>
      <c r="CF25" s="70"/>
      <c r="CG25" s="70"/>
      <c r="CH25" s="70"/>
      <c r="CI25" s="70"/>
      <c r="CJ25" s="70"/>
      <c r="CK25" s="70"/>
      <c r="CL25" s="52"/>
      <c r="CM25" s="53"/>
      <c r="CN25" s="53"/>
      <c r="CO25" s="53"/>
      <c r="CP25" s="53"/>
      <c r="CQ25" s="53"/>
      <c r="CR25" s="53"/>
      <c r="CS25" s="53"/>
      <c r="CT25" s="53"/>
      <c r="CU25" s="53"/>
    </row>
    <row r="26" spans="1:99" x14ac:dyDescent="0.25">
      <c r="A26" s="27"/>
      <c r="B26" s="27"/>
      <c r="C26" s="27"/>
      <c r="D26" s="27"/>
      <c r="E26" s="27"/>
      <c r="F26" s="27"/>
      <c r="G26" s="27"/>
      <c r="H26" s="27"/>
      <c r="I26" s="27"/>
      <c r="J26" s="27"/>
      <c r="K26" s="51"/>
      <c r="L26" s="51"/>
      <c r="M26" s="51"/>
      <c r="N26" s="51"/>
      <c r="O26" s="51"/>
      <c r="P26" s="51"/>
      <c r="Q26" s="51"/>
      <c r="R26" s="51"/>
      <c r="S26" s="51"/>
      <c r="T26" s="51"/>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1"/>
      <c r="BV26" s="51"/>
      <c r="BW26" s="51"/>
      <c r="BX26" s="51"/>
      <c r="BY26" s="51"/>
      <c r="BZ26" s="51"/>
      <c r="CA26" s="52"/>
      <c r="CB26" s="69"/>
      <c r="CC26" s="70"/>
      <c r="CD26" s="70"/>
      <c r="CE26" s="70"/>
      <c r="CF26" s="70"/>
      <c r="CG26" s="70"/>
      <c r="CH26" s="70"/>
      <c r="CI26" s="70"/>
      <c r="CJ26" s="70"/>
      <c r="CK26" s="70"/>
      <c r="CL26" s="52"/>
      <c r="CM26" s="53"/>
      <c r="CN26" s="53"/>
      <c r="CO26" s="53"/>
      <c r="CP26" s="53"/>
      <c r="CQ26" s="53"/>
      <c r="CR26" s="53"/>
      <c r="CS26" s="53"/>
      <c r="CT26" s="53"/>
      <c r="CU26" s="53"/>
    </row>
    <row r="27" spans="1:99" x14ac:dyDescent="0.25">
      <c r="A27" s="27"/>
      <c r="B27" s="27"/>
      <c r="C27" s="27"/>
      <c r="D27" s="27"/>
      <c r="E27" s="27"/>
      <c r="F27" s="27"/>
      <c r="G27" s="27"/>
      <c r="H27" s="27"/>
      <c r="I27" s="27"/>
      <c r="J27" s="27"/>
      <c r="K27" s="51"/>
      <c r="L27" s="51"/>
      <c r="M27" s="51"/>
      <c r="N27" s="51"/>
      <c r="O27" s="51"/>
      <c r="P27" s="51"/>
      <c r="Q27" s="51"/>
      <c r="R27" s="51"/>
      <c r="S27" s="51"/>
      <c r="T27" s="51"/>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1"/>
      <c r="BV27" s="51"/>
      <c r="BW27" s="51"/>
      <c r="BX27" s="51"/>
      <c r="BY27" s="51"/>
      <c r="BZ27" s="51"/>
      <c r="CA27" s="52"/>
      <c r="CB27" s="69"/>
      <c r="CC27" s="70"/>
      <c r="CD27" s="70"/>
      <c r="CE27" s="70"/>
      <c r="CF27" s="70"/>
      <c r="CG27" s="70"/>
      <c r="CH27" s="70"/>
      <c r="CI27" s="70"/>
      <c r="CJ27" s="70"/>
      <c r="CK27" s="70"/>
      <c r="CL27" s="52"/>
      <c r="CM27" s="53"/>
      <c r="CN27" s="53"/>
      <c r="CO27" s="53"/>
      <c r="CP27" s="53"/>
      <c r="CQ27" s="53"/>
      <c r="CR27" s="53"/>
      <c r="CS27" s="53"/>
      <c r="CT27" s="53"/>
      <c r="CU27" s="53"/>
    </row>
    <row r="28" spans="1:99" ht="26.25" x14ac:dyDescent="0.4">
      <c r="A28" s="27"/>
      <c r="B28" s="27"/>
      <c r="C28" s="27"/>
      <c r="D28" s="27"/>
      <c r="E28" s="27"/>
      <c r="F28" s="27"/>
      <c r="G28" s="27"/>
      <c r="H28" s="27"/>
      <c r="I28" s="27"/>
      <c r="J28" s="27"/>
      <c r="K28" s="51"/>
      <c r="L28" s="51"/>
      <c r="M28" s="51"/>
      <c r="N28" s="51"/>
      <c r="O28" s="51"/>
      <c r="P28" s="51"/>
      <c r="Q28" s="51"/>
      <c r="R28" s="51"/>
      <c r="S28" s="51"/>
      <c r="T28" s="51"/>
      <c r="U28" s="52"/>
      <c r="V28" s="97"/>
      <c r="W28" s="52" t="s">
        <v>164</v>
      </c>
      <c r="X28" s="52"/>
      <c r="Y28" s="74" t="s">
        <v>106</v>
      </c>
      <c r="Z28" s="75"/>
      <c r="AA28" s="75"/>
      <c r="AB28" s="75"/>
      <c r="AC28" s="75"/>
      <c r="AD28" s="75"/>
      <c r="AE28" s="75"/>
      <c r="AF28" s="75"/>
      <c r="AG28" s="75"/>
      <c r="AH28" s="96" t="s">
        <v>105</v>
      </c>
      <c r="AI28" s="52"/>
      <c r="AJ28" s="95"/>
      <c r="AK28" s="52" t="s">
        <v>203</v>
      </c>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1"/>
      <c r="BV28" s="51"/>
      <c r="BW28" s="51"/>
      <c r="BX28" s="51"/>
      <c r="BY28" s="51"/>
      <c r="BZ28" s="51"/>
      <c r="CA28" s="52"/>
      <c r="CB28" s="69"/>
      <c r="CC28" s="70"/>
      <c r="CD28" s="70"/>
      <c r="CE28" s="70"/>
      <c r="CF28" s="70"/>
      <c r="CG28" s="70"/>
      <c r="CH28" s="70"/>
      <c r="CI28" s="70"/>
      <c r="CJ28" s="70"/>
      <c r="CK28" s="70"/>
      <c r="CL28" s="52"/>
      <c r="CM28" s="53"/>
      <c r="CN28" s="53"/>
      <c r="CO28" s="53"/>
      <c r="CP28" s="53"/>
      <c r="CQ28" s="53"/>
      <c r="CR28" s="53"/>
      <c r="CS28" s="53"/>
      <c r="CT28" s="53"/>
      <c r="CU28" s="53"/>
    </row>
    <row r="29" spans="1:99" x14ac:dyDescent="0.25">
      <c r="A29" s="27"/>
      <c r="B29" s="27"/>
      <c r="C29" s="27"/>
      <c r="D29" s="27"/>
      <c r="E29" s="27"/>
      <c r="F29" s="27"/>
      <c r="G29" s="27"/>
      <c r="H29" s="27"/>
      <c r="I29" s="27"/>
      <c r="J29" s="27"/>
      <c r="K29" s="51"/>
      <c r="L29" s="51"/>
      <c r="M29" s="51"/>
      <c r="N29" s="51"/>
      <c r="O29" s="51"/>
      <c r="P29" s="51"/>
      <c r="Q29" s="51"/>
      <c r="R29" s="51"/>
      <c r="S29" s="51"/>
      <c r="T29" s="51"/>
      <c r="U29" s="52"/>
      <c r="V29" s="47" t="s">
        <v>123</v>
      </c>
      <c r="W29" s="47" t="s">
        <v>117</v>
      </c>
      <c r="X29" s="86" t="s">
        <v>116</v>
      </c>
      <c r="Y29" s="76" t="s">
        <v>103</v>
      </c>
      <c r="Z29" s="106" t="s">
        <v>261</v>
      </c>
      <c r="AA29" s="106" t="s">
        <v>262</v>
      </c>
      <c r="AB29" s="106" t="s">
        <v>263</v>
      </c>
      <c r="AC29" s="106" t="s">
        <v>264</v>
      </c>
      <c r="AD29" s="106" t="s">
        <v>265</v>
      </c>
      <c r="AE29" s="106" t="s">
        <v>266</v>
      </c>
      <c r="AF29" s="106" t="s">
        <v>267</v>
      </c>
      <c r="AG29" s="106" t="s">
        <v>268</v>
      </c>
      <c r="AH29" s="106" t="s">
        <v>269</v>
      </c>
      <c r="AI29" s="77" t="s">
        <v>104</v>
      </c>
      <c r="AJ29" s="78" t="s">
        <v>2</v>
      </c>
      <c r="AK29" s="79" t="str">
        <f>$AK$2</f>
        <v>GSchV_limits</v>
      </c>
      <c r="AL29" s="94" t="s">
        <v>3</v>
      </c>
      <c r="AM29" s="94" t="s">
        <v>4</v>
      </c>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1"/>
      <c r="BV29" s="51"/>
      <c r="BW29" s="51"/>
      <c r="BX29" s="51"/>
      <c r="BY29" s="51"/>
      <c r="BZ29" s="51"/>
      <c r="CA29" s="52"/>
      <c r="CB29" s="69"/>
      <c r="CC29" s="70"/>
      <c r="CD29" s="70"/>
      <c r="CE29" s="70"/>
      <c r="CF29" s="70"/>
      <c r="CG29" s="70"/>
      <c r="CH29" s="70"/>
      <c r="CI29" s="70"/>
      <c r="CJ29" s="70"/>
      <c r="CK29" s="70"/>
      <c r="CL29" s="52"/>
      <c r="CM29" s="54">
        <v>3</v>
      </c>
      <c r="CN29" s="54">
        <v>4</v>
      </c>
      <c r="CO29" s="54">
        <v>5</v>
      </c>
      <c r="CP29" s="54">
        <v>6</v>
      </c>
      <c r="CQ29" s="54">
        <v>7</v>
      </c>
      <c r="CR29" s="54">
        <v>8</v>
      </c>
      <c r="CS29" s="54">
        <v>9</v>
      </c>
      <c r="CT29" s="54">
        <v>10</v>
      </c>
      <c r="CU29" s="54">
        <v>11</v>
      </c>
    </row>
    <row r="30" spans="1:99" x14ac:dyDescent="0.25">
      <c r="A30" s="27"/>
      <c r="B30" s="27"/>
      <c r="C30" s="27"/>
      <c r="D30" s="27"/>
      <c r="E30" s="27"/>
      <c r="F30" s="27"/>
      <c r="G30" s="27"/>
      <c r="H30" s="27"/>
      <c r="I30" s="27"/>
      <c r="J30" s="27"/>
      <c r="K30" s="51"/>
      <c r="L30" s="51"/>
      <c r="M30" s="51"/>
      <c r="N30" s="51"/>
      <c r="O30" s="51"/>
      <c r="P30" s="51"/>
      <c r="Q30" s="51"/>
      <c r="R30" s="51"/>
      <c r="S30" s="51"/>
      <c r="T30" s="51"/>
      <c r="U30" s="52"/>
      <c r="V30" s="80" t="str">
        <f>INDEX('Detected Compounds limits'!$B$2:$I$50, MATCH($Y30,'Detected Compounds limits'!$B$2:$B$50, 0), MATCH(V$4,'Detected Compounds limits'!$B$2:$I$2,0))</f>
        <v xml:space="preserve"> </v>
      </c>
      <c r="W30" s="80"/>
      <c r="X30" s="81"/>
      <c r="Y30" s="82" t="s">
        <v>20</v>
      </c>
      <c r="Z30" s="80"/>
      <c r="AA30" s="80"/>
      <c r="AB30" s="80"/>
      <c r="AC30" s="80"/>
      <c r="AD30" s="80"/>
      <c r="AE30" s="80">
        <v>1.4999999999999999E-2</v>
      </c>
      <c r="AF30" s="80">
        <v>1.7000000000000001E-2</v>
      </c>
      <c r="AG30" s="80"/>
      <c r="AH30" s="80"/>
      <c r="AI30" s="83">
        <v>1.7000000000000001E-2</v>
      </c>
      <c r="AJ30" s="80">
        <f>INDEX('Detected Compounds limits'!$B$2:$H$50, MATCH($Y30,'Detected Compounds limits'!$B$2:$B$50, 0), MATCH(AJ$4,'Detected Compounds limits'!$B$2:$H$2,0))</f>
        <v>1.4999999999999999E-2</v>
      </c>
      <c r="AK30" s="80">
        <f>INDEX('Detected Compounds limits'!$B$2:$H$50, MATCH($Y30,'Detected Compounds limits'!$B$2:$B$50, 0), MATCH(AK$2,'Detected Compounds limits'!$B$2:$H$2,0))</f>
        <v>0.1</v>
      </c>
      <c r="AL30" s="80">
        <f>INDEX('Detected Compounds limits'!$B$2:$H$50, MATCH($Y30,'Detected Compounds limits'!$B$2:$B$50, 0), MATCH(AL$4,'Detected Compounds limits'!$B$2:$H$2,0))</f>
        <v>0.1</v>
      </c>
      <c r="AM30" s="80">
        <f>INDEX('Detected Compounds limits'!$B$2:$H$50, MATCH($Y30,'Detected Compounds limits'!$B$2:$B$50, 0), MATCH(AM$4,'Detected Compounds limits'!$B$2:$H$2,0))</f>
        <v>10</v>
      </c>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1"/>
      <c r="BV30" s="51"/>
      <c r="BW30" s="51"/>
      <c r="BX30" s="51"/>
      <c r="BY30" s="51"/>
      <c r="BZ30" s="51"/>
      <c r="CA30" s="52"/>
      <c r="CB30" s="69"/>
      <c r="CC30" s="70"/>
      <c r="CD30" s="70"/>
      <c r="CE30" s="70"/>
      <c r="CF30" s="70"/>
      <c r="CG30" s="70"/>
      <c r="CH30" s="70"/>
      <c r="CI30" s="70"/>
      <c r="CJ30" s="70"/>
      <c r="CK30" s="70"/>
      <c r="CL30" s="52"/>
      <c r="CM30" s="55"/>
      <c r="CN30" s="55"/>
      <c r="CO30" s="55"/>
      <c r="CP30" s="55"/>
      <c r="CQ30" s="55"/>
      <c r="CR30" s="55" t="s">
        <v>209</v>
      </c>
      <c r="CS30" s="55"/>
      <c r="CT30" s="55"/>
      <c r="CU30" s="55"/>
    </row>
    <row r="31" spans="1:99" x14ac:dyDescent="0.25">
      <c r="A31" s="27"/>
      <c r="B31" s="27"/>
      <c r="C31" s="27"/>
      <c r="D31" s="27"/>
      <c r="E31" s="27"/>
      <c r="F31" s="27"/>
      <c r="G31" s="27"/>
      <c r="H31" s="27"/>
      <c r="I31" s="27"/>
      <c r="J31" s="27"/>
      <c r="K31" s="51"/>
      <c r="L31" s="51"/>
      <c r="M31" s="51"/>
      <c r="N31" s="51"/>
      <c r="O31" s="51"/>
      <c r="P31" s="51"/>
      <c r="Q31" s="51"/>
      <c r="R31" s="51"/>
      <c r="S31" s="51"/>
      <c r="T31" s="51"/>
      <c r="U31" s="52"/>
      <c r="V31" s="80" t="str">
        <f>INDEX('Detected Compounds limits'!$B$2:$I$50, MATCH($Y31,'Detected Compounds limits'!$B$2:$B$50, 0), MATCH(V$4,'Detected Compounds limits'!$B$2:$I$2,0))</f>
        <v>x</v>
      </c>
      <c r="W31" s="80"/>
      <c r="X31" s="81"/>
      <c r="Y31" s="82" t="s">
        <v>16</v>
      </c>
      <c r="Z31" s="80">
        <v>0.19</v>
      </c>
      <c r="AA31" s="80">
        <v>0.12</v>
      </c>
      <c r="AB31" s="80">
        <v>0.24</v>
      </c>
      <c r="AC31" s="80">
        <v>0.25</v>
      </c>
      <c r="AD31" s="80">
        <v>0.31</v>
      </c>
      <c r="AE31" s="80">
        <v>0.28999999999999998</v>
      </c>
      <c r="AF31" s="80">
        <v>0.18</v>
      </c>
      <c r="AG31" s="80">
        <v>0.12</v>
      </c>
      <c r="AH31" s="80">
        <v>0.11</v>
      </c>
      <c r="AI31" s="83">
        <v>0.31</v>
      </c>
      <c r="AJ31" s="80">
        <f>INDEX('Detected Compounds limits'!$B$2:$H$50, MATCH($Y31,'Detected Compounds limits'!$B$2:$B$50, 0), MATCH(AJ$4,'Detected Compounds limits'!$B$2:$H$2,0))</f>
        <v>1.7000000000000001E-2</v>
      </c>
      <c r="AK31" s="80">
        <f>INDEX('Detected Compounds limits'!$B$2:$H$50, MATCH($Y31,'Detected Compounds limits'!$B$2:$B$50, 0), MATCH(AK$2,'Detected Compounds limits'!$B$2:$H$2,0))</f>
        <v>10</v>
      </c>
      <c r="AL31" s="80">
        <f>INDEX('Detected Compounds limits'!$B$2:$H$50, MATCH($Y31,'Detected Compounds limits'!$B$2:$B$50, 0), MATCH(AL$4,'Detected Compounds limits'!$B$2:$H$2,0))</f>
        <v>10</v>
      </c>
      <c r="AM31" s="80">
        <f>INDEX('Detected Compounds limits'!$B$2:$H$50, MATCH($Y31,'Detected Compounds limits'!$B$2:$B$50, 0), MATCH(AM$4,'Detected Compounds limits'!$B$2:$H$2,0))</f>
        <v>250</v>
      </c>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1"/>
      <c r="BV31" s="51"/>
      <c r="BW31" s="51"/>
      <c r="BX31" s="51"/>
      <c r="BY31" s="51"/>
      <c r="BZ31" s="51"/>
      <c r="CA31" s="52"/>
      <c r="CB31" s="69"/>
      <c r="CC31" s="70"/>
      <c r="CD31" s="70"/>
      <c r="CE31" s="70"/>
      <c r="CF31" s="70"/>
      <c r="CG31" s="70"/>
      <c r="CH31" s="70"/>
      <c r="CI31" s="70"/>
      <c r="CJ31" s="70"/>
      <c r="CK31" s="70"/>
      <c r="CL31" s="52"/>
      <c r="CM31" s="55"/>
      <c r="CN31" s="55"/>
      <c r="CO31" s="55"/>
      <c r="CP31" s="55"/>
      <c r="CQ31" s="55"/>
      <c r="CR31" s="55"/>
      <c r="CS31" s="55"/>
      <c r="CT31" s="55"/>
      <c r="CU31" s="55"/>
    </row>
    <row r="32" spans="1:99" x14ac:dyDescent="0.25">
      <c r="A32" s="27"/>
      <c r="B32" s="27"/>
      <c r="C32" s="27"/>
      <c r="D32" s="27"/>
      <c r="E32" s="27"/>
      <c r="F32" s="27"/>
      <c r="G32" s="27"/>
      <c r="H32" s="27"/>
      <c r="I32" s="27"/>
      <c r="J32" s="27"/>
      <c r="K32" s="51"/>
      <c r="L32" s="51"/>
      <c r="M32" s="51"/>
      <c r="N32" s="51"/>
      <c r="O32" s="51"/>
      <c r="P32" s="51"/>
      <c r="Q32" s="51"/>
      <c r="R32" s="51"/>
      <c r="S32" s="51"/>
      <c r="T32" s="51"/>
      <c r="U32" s="52"/>
      <c r="V32" s="80" t="str">
        <f>INDEX('Detected Compounds limits'!$B$2:$I$50, MATCH($Y32,'Detected Compounds limits'!$B$2:$B$50, 0), MATCH(V$4,'Detected Compounds limits'!$B$2:$I$2,0))</f>
        <v>x</v>
      </c>
      <c r="W32" s="80"/>
      <c r="X32" s="81"/>
      <c r="Y32" s="82" t="s">
        <v>18</v>
      </c>
      <c r="Z32" s="80">
        <v>7.4999999999999997E-2</v>
      </c>
      <c r="AA32" s="80">
        <v>4.4999999999999998E-2</v>
      </c>
      <c r="AB32" s="80">
        <v>0.11</v>
      </c>
      <c r="AC32" s="80">
        <v>0.1</v>
      </c>
      <c r="AD32" s="80">
        <v>0.15</v>
      </c>
      <c r="AE32" s="80">
        <v>0.13</v>
      </c>
      <c r="AF32" s="80">
        <v>7.1999999999999995E-2</v>
      </c>
      <c r="AG32" s="80">
        <v>5.1999999999999998E-2</v>
      </c>
      <c r="AH32" s="80">
        <v>4.2999999999999997E-2</v>
      </c>
      <c r="AI32" s="83">
        <v>0.15</v>
      </c>
      <c r="AJ32" s="80">
        <f>INDEX('Detected Compounds limits'!$B$2:$H$50, MATCH($Y32,'Detected Compounds limits'!$B$2:$B$50, 0), MATCH(AJ$4,'Detected Compounds limits'!$B$2:$H$2,0))</f>
        <v>2.1000000000000001E-2</v>
      </c>
      <c r="AK32" s="80">
        <f>INDEX('Detected Compounds limits'!$B$2:$H$50, MATCH($Y32,'Detected Compounds limits'!$B$2:$B$50, 0), MATCH(AK$2,'Detected Compounds limits'!$B$2:$H$2,0))</f>
        <v>10</v>
      </c>
      <c r="AL32" s="80">
        <f>INDEX('Detected Compounds limits'!$B$2:$H$50, MATCH($Y32,'Detected Compounds limits'!$B$2:$B$50, 0), MATCH(AL$4,'Detected Compounds limits'!$B$2:$H$2,0))</f>
        <v>10</v>
      </c>
      <c r="AM32" s="80">
        <f>INDEX('Detected Compounds limits'!$B$2:$H$50, MATCH($Y32,'Detected Compounds limits'!$B$2:$B$50, 0), MATCH(AM$4,'Detected Compounds limits'!$B$2:$H$2,0))</f>
        <v>37</v>
      </c>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1"/>
      <c r="BV32" s="51"/>
      <c r="BW32" s="51"/>
      <c r="BX32" s="51"/>
      <c r="BY32" s="51"/>
      <c r="BZ32" s="51"/>
      <c r="CA32" s="52"/>
      <c r="CB32" s="69"/>
      <c r="CC32" s="70"/>
      <c r="CD32" s="70"/>
      <c r="CE32" s="70"/>
      <c r="CF32" s="70"/>
      <c r="CG32" s="70"/>
      <c r="CH32" s="70"/>
      <c r="CI32" s="70"/>
      <c r="CJ32" s="70"/>
      <c r="CK32" s="70"/>
      <c r="CL32" s="52"/>
      <c r="CM32" s="55"/>
      <c r="CN32" s="55"/>
      <c r="CO32" s="55"/>
      <c r="CP32" s="55"/>
      <c r="CQ32" s="55"/>
      <c r="CR32" s="55"/>
      <c r="CS32" s="55"/>
      <c r="CT32" s="55"/>
      <c r="CU32" s="55"/>
    </row>
    <row r="33" spans="1:99" x14ac:dyDescent="0.25">
      <c r="A33" s="27"/>
      <c r="B33" s="27"/>
      <c r="C33" s="27"/>
      <c r="D33" s="27"/>
      <c r="E33" s="27"/>
      <c r="F33" s="27"/>
      <c r="G33" s="27"/>
      <c r="H33" s="27"/>
      <c r="I33" s="27"/>
      <c r="J33" s="27"/>
      <c r="K33" s="51"/>
      <c r="L33" s="51"/>
      <c r="M33" s="51"/>
      <c r="N33" s="51"/>
      <c r="O33" s="51"/>
      <c r="P33" s="51"/>
      <c r="Q33" s="51"/>
      <c r="R33" s="51"/>
      <c r="S33" s="51"/>
      <c r="T33" s="51"/>
      <c r="U33" s="52"/>
      <c r="V33" s="80" t="str">
        <f>INDEX('Detected Compounds limits'!$B$2:$I$50, MATCH($Y33,'Detected Compounds limits'!$B$2:$B$50, 0), MATCH(V$4,'Detected Compounds limits'!$B$2:$I$2,0))</f>
        <v xml:space="preserve"> </v>
      </c>
      <c r="W33" s="80"/>
      <c r="X33" s="81"/>
      <c r="Y33" s="82" t="s">
        <v>28</v>
      </c>
      <c r="Z33" s="80"/>
      <c r="AA33" s="80"/>
      <c r="AB33" s="80">
        <v>3.1999999999999999E-5</v>
      </c>
      <c r="AC33" s="80"/>
      <c r="AD33" s="80"/>
      <c r="AE33" s="80">
        <v>2.9999999999999997E-5</v>
      </c>
      <c r="AF33" s="80"/>
      <c r="AG33" s="80"/>
      <c r="AH33" s="80">
        <v>2.9999999999999997E-5</v>
      </c>
      <c r="AI33" s="83">
        <v>3.1999999999999999E-5</v>
      </c>
      <c r="AJ33" s="80">
        <f>INDEX('Detected Compounds limits'!$B$2:$H$50, MATCH($Y33,'Detected Compounds limits'!$B$2:$B$50, 0), MATCH(AJ$4,'Detected Compounds limits'!$B$2:$H$2,0))</f>
        <v>3.0000000000000001E-5</v>
      </c>
      <c r="AK33" s="80">
        <f>INDEX('Detected Compounds limits'!$B$2:$H$50, MATCH($Y33,'Detected Compounds limits'!$B$2:$B$50, 0), MATCH(AK$2,'Detected Compounds limits'!$B$2:$H$2,0))</f>
        <v>0.1</v>
      </c>
      <c r="AL33" s="80">
        <f>INDEX('Detected Compounds limits'!$B$2:$H$50, MATCH($Y33,'Detected Compounds limits'!$B$2:$B$50, 0), MATCH(AL$4,'Detected Compounds limits'!$B$2:$H$2,0))</f>
        <v>0.1</v>
      </c>
      <c r="AM33" s="80">
        <f>INDEX('Detected Compounds limits'!$B$2:$H$50, MATCH($Y33,'Detected Compounds limits'!$B$2:$B$50, 0), MATCH(AM$4,'Detected Compounds limits'!$B$2:$H$2,0))</f>
        <v>2.0000000000000001E-4</v>
      </c>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1"/>
      <c r="BV33" s="51"/>
      <c r="BW33" s="51"/>
      <c r="BX33" s="51"/>
      <c r="BY33" s="51"/>
      <c r="BZ33" s="51"/>
      <c r="CA33" s="52"/>
      <c r="CB33" s="69"/>
      <c r="CC33" s="70"/>
      <c r="CD33" s="70"/>
      <c r="CE33" s="70"/>
      <c r="CF33" s="70"/>
      <c r="CG33" s="70"/>
      <c r="CH33" s="70"/>
      <c r="CI33" s="70"/>
      <c r="CJ33" s="70"/>
      <c r="CK33" s="70"/>
      <c r="CL33" s="52"/>
      <c r="CM33" s="54"/>
      <c r="CN33" s="54"/>
      <c r="CO33" s="54"/>
      <c r="CP33" s="54"/>
      <c r="CQ33" s="54"/>
      <c r="CR33" s="54" t="s">
        <v>209</v>
      </c>
      <c r="CS33" s="54"/>
      <c r="CT33" s="54"/>
      <c r="CU33" s="54" t="s">
        <v>209</v>
      </c>
    </row>
    <row r="34" spans="1:99" x14ac:dyDescent="0.25">
      <c r="A34" s="27"/>
      <c r="B34" s="27"/>
      <c r="C34" s="27"/>
      <c r="D34" s="27"/>
      <c r="E34" s="27"/>
      <c r="F34" s="27"/>
      <c r="G34" s="27"/>
      <c r="H34" s="27"/>
      <c r="I34" s="27"/>
      <c r="J34" s="27"/>
      <c r="K34" s="51"/>
      <c r="L34" s="51"/>
      <c r="M34" s="51"/>
      <c r="N34" s="51"/>
      <c r="O34" s="51"/>
      <c r="P34" s="51"/>
      <c r="Q34" s="51"/>
      <c r="R34" s="51"/>
      <c r="S34" s="51"/>
      <c r="T34" s="51"/>
      <c r="U34" s="52"/>
      <c r="V34" s="80" t="str">
        <f>INDEX('Detected Compounds limits'!$B$2:$I$50, MATCH($Y34,'Detected Compounds limits'!$B$2:$B$50, 0), MATCH(V$4,'Detected Compounds limits'!$B$2:$I$2,0))</f>
        <v xml:space="preserve"> </v>
      </c>
      <c r="W34" s="80"/>
      <c r="X34" s="81"/>
      <c r="Y34" s="82" t="s">
        <v>31</v>
      </c>
      <c r="Z34" s="80"/>
      <c r="AA34" s="80"/>
      <c r="AB34" s="80">
        <v>3.8000000000000002E-5</v>
      </c>
      <c r="AC34" s="80">
        <v>2.9999999999999997E-5</v>
      </c>
      <c r="AD34" s="80"/>
      <c r="AE34" s="80">
        <v>3.8999999999999999E-5</v>
      </c>
      <c r="AF34" s="80"/>
      <c r="AG34" s="80"/>
      <c r="AH34" s="80"/>
      <c r="AI34" s="83">
        <v>3.8999999999999999E-5</v>
      </c>
      <c r="AJ34" s="80">
        <f>INDEX('Detected Compounds limits'!$B$2:$H$50, MATCH($Y34,'Detected Compounds limits'!$B$2:$B$50, 0), MATCH(AJ$4,'Detected Compounds limits'!$B$2:$H$2,0))</f>
        <v>3.0000000000000001E-5</v>
      </c>
      <c r="AK34" s="80">
        <f>INDEX('Detected Compounds limits'!$B$2:$H$50, MATCH($Y34,'Detected Compounds limits'!$B$2:$B$50, 0), MATCH(AK$2,'Detected Compounds limits'!$B$2:$H$2,0))</f>
        <v>3.0000000000000001E-5</v>
      </c>
      <c r="AL34" s="80">
        <f>INDEX('Detected Compounds limits'!$B$2:$H$50, MATCH($Y34,'Detected Compounds limits'!$B$2:$B$50, 0), MATCH(AL$4,'Detected Compounds limits'!$B$2:$H$2,0))</f>
        <v>3.0000000000000001E-5</v>
      </c>
      <c r="AM34" s="80">
        <f>INDEX('Detected Compounds limits'!$B$2:$H$50, MATCH($Y34,'Detected Compounds limits'!$B$2:$B$50, 0), MATCH(AM$4,'Detected Compounds limits'!$B$2:$H$2,0))</f>
        <v>3.0000000000000001E-5</v>
      </c>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1"/>
      <c r="BV34" s="51"/>
      <c r="BW34" s="51"/>
      <c r="BX34" s="51"/>
      <c r="BY34" s="51"/>
      <c r="BZ34" s="51"/>
      <c r="CA34" s="52"/>
      <c r="CB34" s="69"/>
      <c r="CC34" s="70"/>
      <c r="CD34" s="70"/>
      <c r="CE34" s="70"/>
      <c r="CF34" s="70"/>
      <c r="CG34" s="70"/>
      <c r="CH34" s="70"/>
      <c r="CI34" s="70"/>
      <c r="CJ34" s="70"/>
      <c r="CK34" s="70"/>
      <c r="CL34" s="52"/>
      <c r="CM34" s="55"/>
      <c r="CN34" s="55"/>
      <c r="CO34" s="55"/>
      <c r="CP34" s="55" t="s">
        <v>209</v>
      </c>
      <c r="CQ34" s="55"/>
      <c r="CR34" s="55"/>
      <c r="CS34" s="55"/>
      <c r="CT34" s="55"/>
      <c r="CU34" s="55"/>
    </row>
    <row r="35" spans="1:99" x14ac:dyDescent="0.25">
      <c r="A35" s="27"/>
      <c r="B35" s="27"/>
      <c r="C35" s="27"/>
      <c r="D35" s="27"/>
      <c r="E35" s="27"/>
      <c r="F35" s="27"/>
      <c r="G35" s="27"/>
      <c r="H35" s="27"/>
      <c r="I35" s="27"/>
      <c r="J35" s="27"/>
      <c r="K35" s="51"/>
      <c r="L35" s="51"/>
      <c r="M35" s="51"/>
      <c r="N35" s="51"/>
      <c r="O35" s="51"/>
      <c r="P35" s="51"/>
      <c r="Q35" s="51"/>
      <c r="R35" s="51"/>
      <c r="S35" s="51"/>
      <c r="T35" s="51"/>
      <c r="U35" s="52"/>
      <c r="V35" s="80" t="str">
        <f>INDEX('Detected Compounds limits'!$B$2:$I$50, MATCH($Y35,'Detected Compounds limits'!$B$2:$B$50, 0), MATCH(V$4,'Detected Compounds limits'!$B$2:$I$2,0))</f>
        <v xml:space="preserve"> </v>
      </c>
      <c r="W35" s="80" t="s">
        <v>118</v>
      </c>
      <c r="X35" s="81" t="s">
        <v>118</v>
      </c>
      <c r="Y35" s="82" t="s">
        <v>37</v>
      </c>
      <c r="Z35" s="80"/>
      <c r="AA35" s="80"/>
      <c r="AB35" s="80"/>
      <c r="AC35" s="80"/>
      <c r="AD35" s="80">
        <v>0.04</v>
      </c>
      <c r="AE35" s="80"/>
      <c r="AF35" s="80"/>
      <c r="AG35" s="80"/>
      <c r="AH35" s="80"/>
      <c r="AI35" s="83">
        <v>0.04</v>
      </c>
      <c r="AJ35" s="80">
        <f>INDEX('Detected Compounds limits'!$B$2:$H$50, MATCH($Y35,'Detected Compounds limits'!$B$2:$B$50, 0), MATCH(AJ$4,'Detected Compounds limits'!$B$2:$H$2,0))</f>
        <v>0.04</v>
      </c>
      <c r="AK35" s="80">
        <f>INDEX('Detected Compounds limits'!$B$2:$H$50, MATCH($Y35,'Detected Compounds limits'!$B$2:$B$50, 0), MATCH(AK$2,'Detected Compounds limits'!$B$2:$H$2,0))</f>
        <v>0.1</v>
      </c>
      <c r="AL35" s="80">
        <f>INDEX('Detected Compounds limits'!$B$2:$H$50, MATCH($Y35,'Detected Compounds limits'!$B$2:$B$50, 0), MATCH(AL$4,'Detected Compounds limits'!$B$2:$H$2,0))</f>
        <v>0.1</v>
      </c>
      <c r="AM35" s="80">
        <f>INDEX('Detected Compounds limits'!$B$2:$H$50, MATCH($Y35,'Detected Compounds limits'!$B$2:$B$50, 0), MATCH(AM$4,'Detected Compounds limits'!$B$2:$H$2,0))</f>
        <v>88</v>
      </c>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1"/>
      <c r="BV35" s="51"/>
      <c r="BW35" s="51"/>
      <c r="BX35" s="51"/>
      <c r="BY35" s="51"/>
      <c r="BZ35" s="51"/>
      <c r="CA35" s="52"/>
      <c r="CB35" s="69"/>
      <c r="CC35" s="70"/>
      <c r="CD35" s="70"/>
      <c r="CE35" s="70"/>
      <c r="CF35" s="70"/>
      <c r="CG35" s="70"/>
      <c r="CH35" s="70"/>
      <c r="CI35" s="70"/>
      <c r="CJ35" s="70"/>
      <c r="CK35" s="70"/>
      <c r="CL35" s="52"/>
      <c r="CM35" s="55"/>
      <c r="CN35" s="55"/>
      <c r="CO35" s="55"/>
      <c r="CP35" s="55"/>
      <c r="CQ35" s="55" t="s">
        <v>209</v>
      </c>
      <c r="CR35" s="55"/>
      <c r="CS35" s="55"/>
      <c r="CT35" s="55"/>
      <c r="CU35" s="55"/>
    </row>
    <row r="36" spans="1:99" x14ac:dyDescent="0.25">
      <c r="A36" s="27"/>
      <c r="B36" s="27"/>
      <c r="C36" s="27"/>
      <c r="D36" s="27"/>
      <c r="E36" s="27"/>
      <c r="F36" s="27"/>
      <c r="G36" s="27"/>
      <c r="H36" s="27"/>
      <c r="I36" s="27"/>
      <c r="J36" s="27"/>
      <c r="K36" s="51"/>
      <c r="L36" s="51"/>
      <c r="M36" s="51"/>
      <c r="N36" s="51"/>
      <c r="O36" s="51"/>
      <c r="P36" s="51"/>
      <c r="Q36" s="51"/>
      <c r="R36" s="51"/>
      <c r="S36" s="51"/>
      <c r="T36" s="51"/>
      <c r="U36" s="52"/>
      <c r="V36" s="80" t="str">
        <f>INDEX('Detected Compounds limits'!$B$2:$I$50, MATCH($Y36,'Detected Compounds limits'!$B$2:$B$50, 0), MATCH(V$4,'Detected Compounds limits'!$B$2:$I$2,0))</f>
        <v xml:space="preserve"> </v>
      </c>
      <c r="W36" s="80"/>
      <c r="X36" s="81"/>
      <c r="Y36" s="82" t="s">
        <v>33</v>
      </c>
      <c r="Z36" s="80"/>
      <c r="AA36" s="80"/>
      <c r="AB36" s="80">
        <v>5.0000000000000002E-5</v>
      </c>
      <c r="AC36" s="80"/>
      <c r="AD36" s="80"/>
      <c r="AE36" s="80">
        <v>5.0000000000000002E-5</v>
      </c>
      <c r="AF36" s="80"/>
      <c r="AG36" s="80"/>
      <c r="AH36" s="80"/>
      <c r="AI36" s="83">
        <v>5.0000000000000002E-5</v>
      </c>
      <c r="AJ36" s="80">
        <f>INDEX('Detected Compounds limits'!$B$2:$H$50, MATCH($Y36,'Detected Compounds limits'!$B$2:$B$50, 0), MATCH(AJ$4,'Detected Compounds limits'!$B$2:$H$2,0))</f>
        <v>5.0000000000000002E-5</v>
      </c>
      <c r="AK36" s="80">
        <f>INDEX('Detected Compounds limits'!$B$2:$H$50, MATCH($Y36,'Detected Compounds limits'!$B$2:$B$50, 0), MATCH(AK$2,'Detected Compounds limits'!$B$2:$H$2,0))</f>
        <v>0.1</v>
      </c>
      <c r="AL36" s="80">
        <f>INDEX('Detected Compounds limits'!$B$2:$H$50, MATCH($Y36,'Detected Compounds limits'!$B$2:$B$50, 0), MATCH(AL$4,'Detected Compounds limits'!$B$2:$H$2,0))</f>
        <v>0.1</v>
      </c>
      <c r="AM36" s="80">
        <f>INDEX('Detected Compounds limits'!$B$2:$H$50, MATCH($Y36,'Detected Compounds limits'!$B$2:$B$50, 0), MATCH(AM$4,'Detected Compounds limits'!$B$2:$H$2,0))</f>
        <v>1.7E-6</v>
      </c>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1"/>
      <c r="BV36" s="51"/>
      <c r="BW36" s="51"/>
      <c r="BX36" s="51"/>
      <c r="BY36" s="51"/>
      <c r="BZ36" s="51"/>
      <c r="CA36" s="52"/>
      <c r="CB36" s="69"/>
      <c r="CC36" s="70"/>
      <c r="CD36" s="70"/>
      <c r="CE36" s="70"/>
      <c r="CF36" s="70"/>
      <c r="CG36" s="70"/>
      <c r="CH36" s="70"/>
      <c r="CI36" s="70"/>
      <c r="CJ36" s="70"/>
      <c r="CK36" s="70"/>
      <c r="CL36" s="52"/>
      <c r="CM36" s="55"/>
      <c r="CN36" s="55"/>
      <c r="CO36" s="55" t="s">
        <v>209</v>
      </c>
      <c r="CP36" s="55"/>
      <c r="CQ36" s="55"/>
      <c r="CR36" s="55" t="s">
        <v>209</v>
      </c>
      <c r="CS36" s="55"/>
      <c r="CT36" s="55"/>
      <c r="CU36" s="55"/>
    </row>
    <row r="37" spans="1:99" x14ac:dyDescent="0.25">
      <c r="A37" s="27"/>
      <c r="B37" s="27"/>
      <c r="C37" s="27"/>
      <c r="D37" s="27"/>
      <c r="E37" s="27"/>
      <c r="F37" s="27"/>
      <c r="G37" s="27"/>
      <c r="H37" s="27"/>
      <c r="I37" s="27"/>
      <c r="J37" s="27"/>
      <c r="K37" s="51"/>
      <c r="L37" s="51"/>
      <c r="M37" s="51"/>
      <c r="N37" s="51"/>
      <c r="O37" s="51"/>
      <c r="P37" s="51"/>
      <c r="Q37" s="51"/>
      <c r="R37" s="51"/>
      <c r="S37" s="51"/>
      <c r="T37" s="51"/>
      <c r="U37" s="52"/>
      <c r="V37" s="80" t="str">
        <f>INDEX('Detected Compounds limits'!$B$2:$I$50, MATCH($Y37,'Detected Compounds limits'!$B$2:$B$50, 0), MATCH(V$4,'Detected Compounds limits'!$B$2:$I$2,0))</f>
        <v xml:space="preserve"> </v>
      </c>
      <c r="W37" s="80" t="s">
        <v>118</v>
      </c>
      <c r="X37" s="81"/>
      <c r="Y37" s="82" t="s">
        <v>39</v>
      </c>
      <c r="Z37" s="80"/>
      <c r="AA37" s="80"/>
      <c r="AB37" s="80"/>
      <c r="AC37" s="80"/>
      <c r="AD37" s="80"/>
      <c r="AE37" s="80"/>
      <c r="AF37" s="80">
        <v>6.7999999999999996E-3</v>
      </c>
      <c r="AG37" s="80"/>
      <c r="AH37" s="80">
        <v>3.4000000000000002E-2</v>
      </c>
      <c r="AI37" s="83">
        <v>3.4000000000000002E-2</v>
      </c>
      <c r="AJ37" s="80">
        <f>INDEX('Detected Compounds limits'!$B$2:$H$50, MATCH($Y37,'Detected Compounds limits'!$B$2:$B$50, 0), MATCH(AJ$4,'Detected Compounds limits'!$B$2:$H$2,0))</f>
        <v>2.5000000000000001E-3</v>
      </c>
      <c r="AK37" s="80">
        <f>INDEX('Detected Compounds limits'!$B$2:$H$50, MATCH($Y37,'Detected Compounds limits'!$B$2:$B$50, 0), MATCH(AK$2,'Detected Compounds limits'!$B$2:$H$2,0))</f>
        <v>0.1</v>
      </c>
      <c r="AL37" s="80">
        <f>INDEX('Detected Compounds limits'!$B$2:$H$50, MATCH($Y37,'Detected Compounds limits'!$B$2:$B$50, 0), MATCH(AL$4,'Detected Compounds limits'!$B$2:$H$2,0))</f>
        <v>0.1</v>
      </c>
      <c r="AM37" s="80">
        <f>INDEX('Detected Compounds limits'!$B$2:$H$50, MATCH($Y37,'Detected Compounds limits'!$B$2:$B$50, 0), MATCH(AM$4,'Detected Compounds limits'!$B$2:$H$2,0))</f>
        <v>1.6999999999999999E-3</v>
      </c>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1"/>
      <c r="BV37" s="51"/>
      <c r="BW37" s="51"/>
      <c r="BX37" s="51"/>
      <c r="BY37" s="51"/>
      <c r="BZ37" s="51"/>
      <c r="CA37" s="52"/>
      <c r="CB37" s="69"/>
      <c r="CC37" s="70"/>
      <c r="CD37" s="70"/>
      <c r="CE37" s="70"/>
      <c r="CF37" s="70"/>
      <c r="CG37" s="70"/>
      <c r="CH37" s="70"/>
      <c r="CI37" s="70"/>
      <c r="CJ37" s="70"/>
      <c r="CK37" s="70"/>
      <c r="CL37" s="52"/>
      <c r="CM37" s="54"/>
      <c r="CN37" s="54"/>
      <c r="CO37" s="54"/>
      <c r="CP37" s="54"/>
      <c r="CQ37" s="54"/>
      <c r="CR37" s="54"/>
      <c r="CS37" s="54"/>
      <c r="CT37" s="54"/>
      <c r="CU37" s="54"/>
    </row>
    <row r="38" spans="1:99" x14ac:dyDescent="0.25">
      <c r="A38" s="27"/>
      <c r="B38" s="27"/>
      <c r="C38" s="27"/>
      <c r="D38" s="27"/>
      <c r="E38" s="27"/>
      <c r="F38" s="27"/>
      <c r="G38" s="27"/>
      <c r="H38" s="27"/>
      <c r="I38" s="27"/>
      <c r="J38" s="27"/>
      <c r="K38" s="51"/>
      <c r="L38" s="51"/>
      <c r="M38" s="51"/>
      <c r="N38" s="51"/>
      <c r="O38" s="51"/>
      <c r="P38" s="51"/>
      <c r="Q38" s="51"/>
      <c r="R38" s="51"/>
      <c r="S38" s="51"/>
      <c r="T38" s="51"/>
      <c r="U38" s="52"/>
      <c r="V38" s="80" t="str">
        <f>INDEX('Detected Compounds limits'!$B$2:$I$50, MATCH($Y38,'Detected Compounds limits'!$B$2:$B$50, 0), MATCH(V$4,'Detected Compounds limits'!$B$2:$I$2,0))</f>
        <v xml:space="preserve"> </v>
      </c>
      <c r="W38" s="80"/>
      <c r="X38" s="81"/>
      <c r="Y38" s="82" t="s">
        <v>43</v>
      </c>
      <c r="Z38" s="80">
        <v>2.5000000000000001E-3</v>
      </c>
      <c r="AA38" s="80"/>
      <c r="AB38" s="80">
        <v>2.5000000000000001E-3</v>
      </c>
      <c r="AC38" s="80"/>
      <c r="AD38" s="80"/>
      <c r="AE38" s="80"/>
      <c r="AF38" s="80"/>
      <c r="AG38" s="80"/>
      <c r="AH38" s="80">
        <v>2.5000000000000001E-3</v>
      </c>
      <c r="AI38" s="83">
        <v>2.5000000000000001E-3</v>
      </c>
      <c r="AJ38" s="80">
        <f>INDEX('Detected Compounds limits'!$B$2:$H$50, MATCH($Y38,'Detected Compounds limits'!$B$2:$B$50, 0), MATCH(AJ$4,'Detected Compounds limits'!$B$2:$H$2,0))</f>
        <v>2.5000000000000001E-3</v>
      </c>
      <c r="AK38" s="80">
        <f>INDEX('Detected Compounds limits'!$B$2:$H$50, MATCH($Y38,'Detected Compounds limits'!$B$2:$B$50, 0), MATCH(AK$2,'Detected Compounds limits'!$B$2:$H$2,0))</f>
        <v>0.1</v>
      </c>
      <c r="AL38" s="80">
        <f>INDEX('Detected Compounds limits'!$B$2:$H$50, MATCH($Y38,'Detected Compounds limits'!$B$2:$B$50, 0), MATCH(AL$4,'Detected Compounds limits'!$B$2:$H$2,0))</f>
        <v>0.1</v>
      </c>
      <c r="AM38" s="80">
        <f>INDEX('Detected Compounds limits'!$B$2:$H$50, MATCH($Y38,'Detected Compounds limits'!$B$2:$B$50, 0), MATCH(AM$4,'Detected Compounds limits'!$B$2:$H$2,0))</f>
        <v>5.4000000000000003E-3</v>
      </c>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1"/>
      <c r="BV38" s="51"/>
      <c r="BW38" s="51"/>
      <c r="BX38" s="51"/>
      <c r="BY38" s="51"/>
      <c r="BZ38" s="51"/>
      <c r="CA38" s="52"/>
      <c r="CB38" s="69"/>
      <c r="CC38" s="70"/>
      <c r="CD38" s="70"/>
      <c r="CE38" s="70"/>
      <c r="CF38" s="70"/>
      <c r="CG38" s="70"/>
      <c r="CH38" s="70"/>
      <c r="CI38" s="70"/>
      <c r="CJ38" s="70"/>
      <c r="CK38" s="70"/>
      <c r="CL38" s="52"/>
      <c r="CM38" s="55" t="s">
        <v>209</v>
      </c>
      <c r="CN38" s="55"/>
      <c r="CO38" s="55" t="s">
        <v>209</v>
      </c>
      <c r="CP38" s="55"/>
      <c r="CQ38" s="55"/>
      <c r="CR38" s="55"/>
      <c r="CS38" s="55"/>
      <c r="CT38" s="55"/>
      <c r="CU38" s="55" t="s">
        <v>209</v>
      </c>
    </row>
    <row r="39" spans="1:99" x14ac:dyDescent="0.25">
      <c r="A39" s="27"/>
      <c r="B39" s="27"/>
      <c r="C39" s="27"/>
      <c r="D39" s="27"/>
      <c r="E39" s="27"/>
      <c r="F39" s="27"/>
      <c r="G39" s="27"/>
      <c r="H39" s="27"/>
      <c r="I39" s="27"/>
      <c r="J39" s="27"/>
      <c r="K39" s="51"/>
      <c r="L39" s="51"/>
      <c r="M39" s="51"/>
      <c r="N39" s="51"/>
      <c r="O39" s="51"/>
      <c r="P39" s="51"/>
      <c r="Q39" s="51"/>
      <c r="R39" s="51"/>
      <c r="S39" s="51"/>
      <c r="T39" s="51"/>
      <c r="U39" s="52"/>
      <c r="V39" s="80" t="str">
        <f>INDEX('Detected Compounds limits'!$B$2:$I$50, MATCH($Y39,'Detected Compounds limits'!$B$2:$B$50, 0), MATCH(V$4,'Detected Compounds limits'!$B$2:$I$2,0))</f>
        <v xml:space="preserve"> </v>
      </c>
      <c r="W39" s="80" t="s">
        <v>118</v>
      </c>
      <c r="X39" s="81"/>
      <c r="Y39" s="82" t="s">
        <v>65</v>
      </c>
      <c r="Z39" s="80"/>
      <c r="AA39" s="80"/>
      <c r="AB39" s="80">
        <v>4.0000000000000003E-5</v>
      </c>
      <c r="AC39" s="80"/>
      <c r="AD39" s="80"/>
      <c r="AE39" s="80">
        <v>3.5999999999999994E-5</v>
      </c>
      <c r="AF39" s="80">
        <v>2.9999999999999997E-5</v>
      </c>
      <c r="AG39" s="80"/>
      <c r="AH39" s="80">
        <v>2.9999999999999997E-5</v>
      </c>
      <c r="AI39" s="83">
        <v>4.0000000000000003E-5</v>
      </c>
      <c r="AJ39" s="80">
        <f>INDEX('Detected Compounds limits'!$B$2:$H$50, MATCH($Y39,'Detected Compounds limits'!$B$2:$B$50, 0), MATCH(AJ$4,'Detected Compounds limits'!$B$2:$H$2,0))</f>
        <v>3.0000000000000001E-5</v>
      </c>
      <c r="AK39" s="80">
        <f>INDEX('Detected Compounds limits'!$B$2:$H$50, MATCH($Y39,'Detected Compounds limits'!$B$2:$B$50, 0), MATCH(AK$2,'Detected Compounds limits'!$B$2:$H$2,0))</f>
        <v>0.1</v>
      </c>
      <c r="AL39" s="80">
        <f>INDEX('Detected Compounds limits'!$B$2:$H$50, MATCH($Y39,'Detected Compounds limits'!$B$2:$B$50, 0), MATCH(AL$4,'Detected Compounds limits'!$B$2:$H$2,0))</f>
        <v>0.1</v>
      </c>
      <c r="AM39" s="80">
        <f>INDEX('Detected Compounds limits'!$B$2:$H$50, MATCH($Y39,'Detected Compounds limits'!$B$2:$B$50, 0), MATCH(AM$4,'Detected Compounds limits'!$B$2:$H$2,0))</f>
        <v>0.1</v>
      </c>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1"/>
      <c r="BV39" s="51"/>
      <c r="BW39" s="51"/>
      <c r="BX39" s="51"/>
      <c r="BY39" s="51"/>
      <c r="BZ39" s="51"/>
      <c r="CA39" s="52"/>
      <c r="CB39" s="69"/>
      <c r="CC39" s="70"/>
      <c r="CD39" s="70"/>
      <c r="CE39" s="70"/>
      <c r="CF39" s="70"/>
      <c r="CG39" s="70"/>
      <c r="CH39" s="70"/>
      <c r="CI39" s="70"/>
      <c r="CJ39" s="70"/>
      <c r="CK39" s="70"/>
      <c r="CL39" s="52"/>
      <c r="CM39" s="55"/>
      <c r="CN39" s="55"/>
      <c r="CO39" s="55"/>
      <c r="CP39" s="55"/>
      <c r="CQ39" s="55"/>
      <c r="CR39" s="55"/>
      <c r="CS39" s="55" t="s">
        <v>209</v>
      </c>
      <c r="CT39" s="55"/>
      <c r="CU39" s="55" t="s">
        <v>209</v>
      </c>
    </row>
    <row r="40" spans="1:99" x14ac:dyDescent="0.25">
      <c r="A40" s="27"/>
      <c r="B40" s="27"/>
      <c r="C40" s="27"/>
      <c r="D40" s="27"/>
      <c r="E40" s="27"/>
      <c r="F40" s="27"/>
      <c r="G40" s="27"/>
      <c r="H40" s="27"/>
      <c r="I40" s="27"/>
      <c r="J40" s="27"/>
      <c r="K40" s="51"/>
      <c r="L40" s="51"/>
      <c r="M40" s="51"/>
      <c r="N40" s="51"/>
      <c r="O40" s="51"/>
      <c r="P40" s="51"/>
      <c r="Q40" s="51"/>
      <c r="R40" s="51"/>
      <c r="S40" s="51"/>
      <c r="T40" s="51"/>
      <c r="U40" s="52"/>
      <c r="V40" s="80" t="str">
        <f>INDEX('Detected Compounds limits'!$B$2:$I$50, MATCH($Y40,'Detected Compounds limits'!$B$2:$B$50, 0), MATCH(V$4,'Detected Compounds limits'!$B$2:$I$2,0))</f>
        <v xml:space="preserve"> </v>
      </c>
      <c r="W40" s="80"/>
      <c r="X40" s="81"/>
      <c r="Y40" s="82" t="s">
        <v>53</v>
      </c>
      <c r="Z40" s="80"/>
      <c r="AA40" s="80"/>
      <c r="AB40" s="80"/>
      <c r="AC40" s="80"/>
      <c r="AD40" s="80"/>
      <c r="AE40" s="80">
        <v>2.0000000000000002E-5</v>
      </c>
      <c r="AF40" s="80"/>
      <c r="AG40" s="80"/>
      <c r="AH40" s="80">
        <v>2.0000000000000002E-5</v>
      </c>
      <c r="AI40" s="83">
        <v>2.0000000000000002E-5</v>
      </c>
      <c r="AJ40" s="80">
        <f>INDEX('Detected Compounds limits'!$B$2:$H$50, MATCH($Y40,'Detected Compounds limits'!$B$2:$B$50, 0), MATCH(AJ$4,'Detected Compounds limits'!$B$2:$H$2,0))</f>
        <v>2.0000000000000002E-5</v>
      </c>
      <c r="AK40" s="80">
        <f>INDEX('Detected Compounds limits'!$B$2:$H$50, MATCH($Y40,'Detected Compounds limits'!$B$2:$B$50, 0), MATCH(AK$2,'Detected Compounds limits'!$B$2:$H$2,0))</f>
        <v>0.1</v>
      </c>
      <c r="AL40" s="80">
        <f>INDEX('Detected Compounds limits'!$B$2:$H$50, MATCH($Y40,'Detected Compounds limits'!$B$2:$B$50, 0), MATCH(AL$4,'Detected Compounds limits'!$B$2:$H$2,0))</f>
        <v>0.1</v>
      </c>
      <c r="AM40" s="80">
        <f>INDEX('Detected Compounds limits'!$B$2:$H$50, MATCH($Y40,'Detected Compounds limits'!$B$2:$B$50, 0), MATCH(AM$4,'Detected Compounds limits'!$B$2:$H$2,0))</f>
        <v>2.1999999999999999E-5</v>
      </c>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1"/>
      <c r="BV40" s="51"/>
      <c r="BW40" s="51"/>
      <c r="BX40" s="51"/>
      <c r="BY40" s="51"/>
      <c r="BZ40" s="51"/>
      <c r="CA40" s="52"/>
      <c r="CB40" s="69"/>
      <c r="CC40" s="70"/>
      <c r="CD40" s="70"/>
      <c r="CE40" s="70"/>
      <c r="CF40" s="70"/>
      <c r="CG40" s="70"/>
      <c r="CH40" s="70"/>
      <c r="CI40" s="70"/>
      <c r="CJ40" s="70"/>
      <c r="CK40" s="70"/>
      <c r="CL40" s="52"/>
      <c r="CM40" s="55"/>
      <c r="CN40" s="55"/>
      <c r="CO40" s="55"/>
      <c r="CP40" s="55"/>
      <c r="CQ40" s="55"/>
      <c r="CR40" s="55" t="s">
        <v>209</v>
      </c>
      <c r="CS40" s="55"/>
      <c r="CT40" s="55"/>
      <c r="CU40" s="55" t="s">
        <v>209</v>
      </c>
    </row>
    <row r="41" spans="1:99" x14ac:dyDescent="0.25">
      <c r="A41" s="27"/>
      <c r="B41" s="27"/>
      <c r="C41" s="27"/>
      <c r="D41" s="27"/>
      <c r="E41" s="27"/>
      <c r="F41" s="27"/>
      <c r="G41" s="27"/>
      <c r="H41" s="27"/>
      <c r="I41" s="27"/>
      <c r="J41" s="27"/>
      <c r="K41" s="51"/>
      <c r="L41" s="51"/>
      <c r="M41" s="51"/>
      <c r="N41" s="51"/>
      <c r="O41" s="51"/>
      <c r="P41" s="51"/>
      <c r="Q41" s="51"/>
      <c r="R41" s="51"/>
      <c r="S41" s="51"/>
      <c r="T41" s="51"/>
      <c r="U41" s="52"/>
      <c r="V41" s="80" t="str">
        <f>INDEX('Detected Compounds limits'!$B$2:$I$50, MATCH($Y41,'Detected Compounds limits'!$B$2:$B$50, 0), MATCH(V$4,'Detected Compounds limits'!$B$2:$I$2,0))</f>
        <v xml:space="preserve"> </v>
      </c>
      <c r="W41" s="80"/>
      <c r="X41" s="81"/>
      <c r="Y41" s="82" t="s">
        <v>75</v>
      </c>
      <c r="Z41" s="80"/>
      <c r="AA41" s="80"/>
      <c r="AB41" s="80"/>
      <c r="AC41" s="80"/>
      <c r="AD41" s="80">
        <v>0.11</v>
      </c>
      <c r="AE41" s="80"/>
      <c r="AF41" s="80"/>
      <c r="AG41" s="80"/>
      <c r="AH41" s="80"/>
      <c r="AI41" s="83">
        <v>0.11</v>
      </c>
      <c r="AJ41" s="80">
        <f>INDEX('Detected Compounds limits'!$B$2:$H$50, MATCH($Y41,'Detected Compounds limits'!$B$2:$B$50, 0), MATCH(AJ$4,'Detected Compounds limits'!$B$2:$H$2,0))</f>
        <v>0.04</v>
      </c>
      <c r="AK41" s="80">
        <f>INDEX('Detected Compounds limits'!$B$2:$H$50, MATCH($Y41,'Detected Compounds limits'!$B$2:$B$50, 0), MATCH(AK$2,'Detected Compounds limits'!$B$2:$H$2,0))</f>
        <v>0.69</v>
      </c>
      <c r="AL41" s="80">
        <f>INDEX('Detected Compounds limits'!$B$2:$H$50, MATCH($Y41,'Detected Compounds limits'!$B$2:$B$50, 0), MATCH(AL$4,'Detected Compounds limits'!$B$2:$H$2,0))</f>
        <v>0.69</v>
      </c>
      <c r="AM41" s="80">
        <f>INDEX('Detected Compounds limits'!$B$2:$H$50, MATCH($Y41,'Detected Compounds limits'!$B$2:$B$50, 0), MATCH(AM$4,'Detected Compounds limits'!$B$2:$H$2,0))</f>
        <v>0.69</v>
      </c>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1"/>
      <c r="BV41" s="51"/>
      <c r="BW41" s="51"/>
      <c r="BX41" s="51"/>
      <c r="BY41" s="51"/>
      <c r="BZ41" s="51"/>
      <c r="CA41" s="52"/>
      <c r="CB41" s="69"/>
      <c r="CC41" s="70"/>
      <c r="CD41" s="70"/>
      <c r="CE41" s="70"/>
      <c r="CF41" s="70"/>
      <c r="CG41" s="70"/>
      <c r="CH41" s="70"/>
      <c r="CI41" s="70"/>
      <c r="CJ41" s="70"/>
      <c r="CK41" s="70"/>
      <c r="CL41" s="52"/>
      <c r="CM41" s="54"/>
      <c r="CN41" s="54"/>
      <c r="CO41" s="54"/>
      <c r="CP41" s="54"/>
      <c r="CQ41" s="54"/>
      <c r="CR41" s="54"/>
      <c r="CS41" s="54"/>
      <c r="CT41" s="54"/>
      <c r="CU41" s="54"/>
    </row>
    <row r="42" spans="1:99" x14ac:dyDescent="0.25">
      <c r="A42" s="27"/>
      <c r="B42" s="27"/>
      <c r="C42" s="27"/>
      <c r="D42" s="27"/>
      <c r="E42" s="27"/>
      <c r="F42" s="27"/>
      <c r="G42" s="27"/>
      <c r="H42" s="27"/>
      <c r="I42" s="27"/>
      <c r="J42" s="27"/>
      <c r="K42" s="51"/>
      <c r="L42" s="51"/>
      <c r="M42" s="51"/>
      <c r="N42" s="51"/>
      <c r="O42" s="51"/>
      <c r="P42" s="51"/>
      <c r="Q42" s="51"/>
      <c r="R42" s="51"/>
      <c r="S42" s="51"/>
      <c r="T42" s="51"/>
      <c r="U42" s="52"/>
      <c r="V42" s="80" t="str">
        <f>INDEX('Detected Compounds limits'!$B$2:$I$50, MATCH($Y42,'Detected Compounds limits'!$B$2:$B$50, 0), MATCH(V$4,'Detected Compounds limits'!$B$2:$I$2,0))</f>
        <v>x</v>
      </c>
      <c r="W42" s="80"/>
      <c r="X42" s="81"/>
      <c r="Y42" s="82" t="s">
        <v>82</v>
      </c>
      <c r="Z42" s="80"/>
      <c r="AA42" s="80"/>
      <c r="AB42" s="80"/>
      <c r="AC42" s="80"/>
      <c r="AD42" s="80">
        <v>0.24</v>
      </c>
      <c r="AE42" s="80">
        <v>5.8999999999999997E-2</v>
      </c>
      <c r="AF42" s="80">
        <v>5.7000000000000002E-2</v>
      </c>
      <c r="AG42" s="80">
        <v>7.3999999999999996E-2</v>
      </c>
      <c r="AH42" s="80">
        <v>9.6000000000000002E-2</v>
      </c>
      <c r="AI42" s="83">
        <v>0.24</v>
      </c>
      <c r="AJ42" s="80">
        <f>INDEX('Detected Compounds limits'!$B$2:$H$50, MATCH($Y42,'Detected Compounds limits'!$B$2:$B$50, 0), MATCH(AJ$4,'Detected Compounds limits'!$B$2:$H$2,0))</f>
        <v>0.02</v>
      </c>
      <c r="AK42" s="80">
        <f>INDEX('Detected Compounds limits'!$B$2:$H$50, MATCH($Y42,'Detected Compounds limits'!$B$2:$B$50, 0), MATCH(AK$2,'Detected Compounds limits'!$B$2:$H$2,0))</f>
        <v>10</v>
      </c>
      <c r="AL42" s="80">
        <f>INDEX('Detected Compounds limits'!$B$2:$H$50, MATCH($Y42,'Detected Compounds limits'!$B$2:$B$50, 0), MATCH(AL$4,'Detected Compounds limits'!$B$2:$H$2,0))</f>
        <v>10</v>
      </c>
      <c r="AM42" s="80">
        <f>INDEX('Detected Compounds limits'!$B$2:$H$50, MATCH($Y42,'Detected Compounds limits'!$B$2:$B$50, 0), MATCH(AM$4,'Detected Compounds limits'!$B$2:$H$2,0))</f>
        <v>10</v>
      </c>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1"/>
      <c r="BV42" s="51"/>
      <c r="BW42" s="51"/>
      <c r="BX42" s="51"/>
      <c r="BY42" s="51"/>
      <c r="BZ42" s="51"/>
      <c r="CA42" s="52"/>
      <c r="CB42" s="69"/>
      <c r="CC42" s="70"/>
      <c r="CD42" s="70"/>
      <c r="CE42" s="70"/>
      <c r="CF42" s="70"/>
      <c r="CG42" s="70"/>
      <c r="CH42" s="70"/>
      <c r="CI42" s="70"/>
      <c r="CJ42" s="70"/>
      <c r="CK42" s="70"/>
      <c r="CL42" s="52"/>
      <c r="CM42" s="55"/>
      <c r="CN42" s="55"/>
      <c r="CO42" s="55"/>
      <c r="CP42" s="55"/>
      <c r="CQ42" s="55"/>
      <c r="CR42" s="55"/>
      <c r="CS42" s="55"/>
      <c r="CT42" s="55"/>
      <c r="CU42" s="55"/>
    </row>
    <row r="43" spans="1:99" x14ac:dyDescent="0.25">
      <c r="A43" s="27"/>
      <c r="B43" s="27"/>
      <c r="C43" s="27"/>
      <c r="D43" s="27"/>
      <c r="E43" s="27"/>
      <c r="F43" s="27"/>
      <c r="G43" s="27"/>
      <c r="H43" s="27"/>
      <c r="I43" s="27"/>
      <c r="J43" s="27"/>
      <c r="K43" s="51"/>
      <c r="L43" s="51"/>
      <c r="M43" s="51"/>
      <c r="N43" s="51"/>
      <c r="O43" s="51"/>
      <c r="P43" s="51"/>
      <c r="Q43" s="51"/>
      <c r="R43" s="51"/>
      <c r="S43" s="51"/>
      <c r="T43" s="51"/>
      <c r="U43" s="52"/>
      <c r="V43" s="80" t="str">
        <f>INDEX('Detected Compounds limits'!$B$2:$I$50, MATCH($Y43,'Detected Compounds limits'!$B$2:$B$50, 0), MATCH(V$4,'Detected Compounds limits'!$B$2:$I$2,0))</f>
        <v>x</v>
      </c>
      <c r="W43" s="80"/>
      <c r="X43" s="81"/>
      <c r="Y43" s="82" t="s">
        <v>83</v>
      </c>
      <c r="Z43" s="80">
        <v>0.05</v>
      </c>
      <c r="AA43" s="80">
        <v>8.5000000000000006E-2</v>
      </c>
      <c r="AB43" s="80">
        <v>0.05</v>
      </c>
      <c r="AC43" s="80">
        <v>0.05</v>
      </c>
      <c r="AD43" s="80">
        <v>0.57999999999999996</v>
      </c>
      <c r="AE43" s="80">
        <v>0.5</v>
      </c>
      <c r="AF43" s="80">
        <v>0.6</v>
      </c>
      <c r="AG43" s="80">
        <v>0.7</v>
      </c>
      <c r="AH43" s="80">
        <v>0.66</v>
      </c>
      <c r="AI43" s="83">
        <v>0.7</v>
      </c>
      <c r="AJ43" s="80">
        <f>INDEX('Detected Compounds limits'!$B$2:$H$50, MATCH($Y43,'Detected Compounds limits'!$B$2:$B$50, 0), MATCH(AJ$4,'Detected Compounds limits'!$B$2:$H$2,0))</f>
        <v>0.05</v>
      </c>
      <c r="AK43" s="80">
        <f>INDEX('Detected Compounds limits'!$B$2:$H$50, MATCH($Y43,'Detected Compounds limits'!$B$2:$B$50, 0), MATCH(AK$2,'Detected Compounds limits'!$B$2:$H$2,0))</f>
        <v>10</v>
      </c>
      <c r="AL43" s="80">
        <f>INDEX('Detected Compounds limits'!$B$2:$H$50, MATCH($Y43,'Detected Compounds limits'!$B$2:$B$50, 0), MATCH(AL$4,'Detected Compounds limits'!$B$2:$H$2,0))</f>
        <v>10</v>
      </c>
      <c r="AM43" s="80">
        <f>INDEX('Detected Compounds limits'!$B$2:$H$50, MATCH($Y43,'Detected Compounds limits'!$B$2:$B$50, 0), MATCH(AM$4,'Detected Compounds limits'!$B$2:$H$2,0))</f>
        <v>10</v>
      </c>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1"/>
      <c r="BV43" s="51"/>
      <c r="BW43" s="51"/>
      <c r="BX43" s="51"/>
      <c r="BY43" s="51"/>
      <c r="BZ43" s="51"/>
      <c r="CA43" s="52"/>
      <c r="CB43" s="69"/>
      <c r="CC43" s="70"/>
      <c r="CD43" s="70"/>
      <c r="CE43" s="70"/>
      <c r="CF43" s="70"/>
      <c r="CG43" s="70"/>
      <c r="CH43" s="70"/>
      <c r="CI43" s="70"/>
      <c r="CJ43" s="70"/>
      <c r="CK43" s="70"/>
      <c r="CL43" s="52"/>
      <c r="CM43" s="55" t="s">
        <v>209</v>
      </c>
      <c r="CN43" s="55"/>
      <c r="CO43" s="55" t="s">
        <v>209</v>
      </c>
      <c r="CP43" s="55" t="s">
        <v>209</v>
      </c>
      <c r="CQ43" s="55"/>
      <c r="CR43" s="55"/>
      <c r="CS43" s="55"/>
      <c r="CT43" s="55"/>
      <c r="CU43" s="55"/>
    </row>
    <row r="44" spans="1:99" x14ac:dyDescent="0.25">
      <c r="A44" s="27"/>
      <c r="B44" s="27"/>
      <c r="C44" s="27"/>
      <c r="D44" s="27"/>
      <c r="E44" s="27"/>
      <c r="F44" s="27"/>
      <c r="G44" s="27"/>
      <c r="H44" s="27"/>
      <c r="I44" s="27"/>
      <c r="J44" s="27"/>
      <c r="K44" s="51"/>
      <c r="L44" s="51"/>
      <c r="M44" s="51"/>
      <c r="N44" s="51"/>
      <c r="O44" s="51"/>
      <c r="P44" s="51"/>
      <c r="Q44" s="51"/>
      <c r="R44" s="51"/>
      <c r="S44" s="51"/>
      <c r="T44" s="51"/>
      <c r="U44" s="52"/>
      <c r="V44" s="80" t="str">
        <f>INDEX('Detected Compounds limits'!$B$2:$I$50, MATCH($Y44,'Detected Compounds limits'!$B$2:$B$50, 0), MATCH(V$4,'Detected Compounds limits'!$B$2:$I$2,0))</f>
        <v>x</v>
      </c>
      <c r="W44" s="80"/>
      <c r="X44" s="81"/>
      <c r="Y44" s="82" t="s">
        <v>63</v>
      </c>
      <c r="Z44" s="80">
        <v>5.8000000000000003E-2</v>
      </c>
      <c r="AA44" s="80">
        <v>4.8000000000000001E-2</v>
      </c>
      <c r="AB44" s="80">
        <v>4.9000000000000002E-2</v>
      </c>
      <c r="AC44" s="80">
        <v>5.5E-2</v>
      </c>
      <c r="AD44" s="80">
        <v>0.95</v>
      </c>
      <c r="AE44" s="80">
        <v>0.6</v>
      </c>
      <c r="AF44" s="80">
        <v>0.35</v>
      </c>
      <c r="AG44" s="80">
        <v>0.31</v>
      </c>
      <c r="AH44" s="80">
        <v>0.26</v>
      </c>
      <c r="AI44" s="83">
        <v>0.95</v>
      </c>
      <c r="AJ44" s="80">
        <f>INDEX('Detected Compounds limits'!$B$2:$H$50, MATCH($Y44,'Detected Compounds limits'!$B$2:$B$50, 0), MATCH(AJ$4,'Detected Compounds limits'!$B$2:$H$2,0))</f>
        <v>0.02</v>
      </c>
      <c r="AK44" s="80">
        <f>INDEX('Detected Compounds limits'!$B$2:$H$50, MATCH($Y44,'Detected Compounds limits'!$B$2:$B$50, 0), MATCH(AK$2,'Detected Compounds limits'!$B$2:$H$2,0))</f>
        <v>10</v>
      </c>
      <c r="AL44" s="80">
        <f>INDEX('Detected Compounds limits'!$B$2:$H$50, MATCH($Y44,'Detected Compounds limits'!$B$2:$B$50, 0), MATCH(AL$4,'Detected Compounds limits'!$B$2:$H$2,0))</f>
        <v>10</v>
      </c>
      <c r="AM44" s="80">
        <f>INDEX('Detected Compounds limits'!$B$2:$H$50, MATCH($Y44,'Detected Compounds limits'!$B$2:$B$50, 0), MATCH(AM$4,'Detected Compounds limits'!$B$2:$H$2,0))</f>
        <v>21.7</v>
      </c>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1"/>
      <c r="BV44" s="51"/>
      <c r="BW44" s="51"/>
      <c r="BX44" s="51"/>
      <c r="BY44" s="51"/>
      <c r="BZ44" s="51"/>
      <c r="CA44" s="52"/>
      <c r="CB44" s="69"/>
      <c r="CC44" s="70"/>
      <c r="CD44" s="70"/>
      <c r="CE44" s="70"/>
      <c r="CF44" s="70"/>
      <c r="CG44" s="70"/>
      <c r="CH44" s="70"/>
      <c r="CI44" s="70"/>
      <c r="CJ44" s="70"/>
      <c r="CK44" s="70"/>
      <c r="CL44" s="52"/>
      <c r="CM44" s="55"/>
      <c r="CN44" s="55"/>
      <c r="CO44" s="55"/>
      <c r="CP44" s="55"/>
      <c r="CQ44" s="55"/>
      <c r="CR44" s="55"/>
      <c r="CS44" s="55"/>
      <c r="CT44" s="55"/>
      <c r="CU44" s="55"/>
    </row>
    <row r="45" spans="1:99" x14ac:dyDescent="0.25">
      <c r="A45" s="27"/>
      <c r="B45" s="27"/>
      <c r="C45" s="27"/>
      <c r="D45" s="27"/>
      <c r="E45" s="27"/>
      <c r="F45" s="27"/>
      <c r="G45" s="27"/>
      <c r="H45" s="27"/>
      <c r="I45" s="27"/>
      <c r="J45" s="27"/>
      <c r="K45" s="51"/>
      <c r="L45" s="51"/>
      <c r="M45" s="51"/>
      <c r="N45" s="51"/>
      <c r="O45" s="51"/>
      <c r="P45" s="51"/>
      <c r="Q45" s="51"/>
      <c r="R45" s="51"/>
      <c r="S45" s="51"/>
      <c r="T45" s="51"/>
      <c r="U45" s="52"/>
      <c r="V45" s="80" t="str">
        <f>INDEX('Detected Compounds limits'!$B$2:$I$50, MATCH($Y45,'Detected Compounds limits'!$B$2:$B$50, 0), MATCH(V$4,'Detected Compounds limits'!$B$2:$I$2,0))</f>
        <v>x</v>
      </c>
      <c r="W45" s="80"/>
      <c r="X45" s="81"/>
      <c r="Y45" s="82" t="s">
        <v>67</v>
      </c>
      <c r="Z45" s="80"/>
      <c r="AA45" s="80"/>
      <c r="AB45" s="80"/>
      <c r="AC45" s="80"/>
      <c r="AD45" s="80">
        <v>0.38</v>
      </c>
      <c r="AE45" s="80">
        <v>0.16</v>
      </c>
      <c r="AF45" s="80">
        <v>0.1</v>
      </c>
      <c r="AG45" s="80">
        <v>0.1</v>
      </c>
      <c r="AH45" s="80">
        <v>0.09</v>
      </c>
      <c r="AI45" s="83">
        <v>0.38</v>
      </c>
      <c r="AJ45" s="80">
        <f>INDEX('Detected Compounds limits'!$B$2:$H$50, MATCH($Y45,'Detected Compounds limits'!$B$2:$B$50, 0), MATCH(AJ$4,'Detected Compounds limits'!$B$2:$H$2,0))</f>
        <v>0.05</v>
      </c>
      <c r="AK45" s="80">
        <f>INDEX('Detected Compounds limits'!$B$2:$H$50, MATCH($Y45,'Detected Compounds limits'!$B$2:$B$50, 0), MATCH(AK$2,'Detected Compounds limits'!$B$2:$H$2,0))</f>
        <v>10</v>
      </c>
      <c r="AL45" s="80">
        <f>INDEX('Detected Compounds limits'!$B$2:$H$50, MATCH($Y45,'Detected Compounds limits'!$B$2:$B$50, 0), MATCH(AL$4,'Detected Compounds limits'!$B$2:$H$2,0))</f>
        <v>10</v>
      </c>
      <c r="AM45" s="80">
        <f>INDEX('Detected Compounds limits'!$B$2:$H$50, MATCH($Y45,'Detected Compounds limits'!$B$2:$B$50, 0), MATCH(AM$4,'Detected Compounds limits'!$B$2:$H$2,0))</f>
        <v>16.600000000000001</v>
      </c>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1"/>
      <c r="BV45" s="51"/>
      <c r="BW45" s="51"/>
      <c r="BX45" s="51"/>
      <c r="BY45" s="51"/>
      <c r="BZ45" s="51"/>
      <c r="CA45" s="52"/>
      <c r="CB45" s="69"/>
      <c r="CC45" s="70"/>
      <c r="CD45" s="70"/>
      <c r="CE45" s="70"/>
      <c r="CF45" s="70"/>
      <c r="CG45" s="70"/>
      <c r="CH45" s="70"/>
      <c r="CI45" s="70"/>
      <c r="CJ45" s="70"/>
      <c r="CK45" s="70"/>
      <c r="CL45" s="52"/>
      <c r="CM45" s="54"/>
      <c r="CN45" s="54"/>
      <c r="CO45" s="54"/>
      <c r="CP45" s="54"/>
      <c r="CQ45" s="54"/>
      <c r="CR45" s="54"/>
      <c r="CS45" s="54"/>
      <c r="CT45" s="54"/>
      <c r="CU45" s="54"/>
    </row>
    <row r="46" spans="1:99" x14ac:dyDescent="0.25">
      <c r="A46" s="27"/>
      <c r="B46" s="27"/>
      <c r="C46" s="27"/>
      <c r="D46" s="27"/>
      <c r="E46" s="27"/>
      <c r="F46" s="27"/>
      <c r="G46" s="27"/>
      <c r="H46" s="27"/>
      <c r="I46" s="27"/>
      <c r="J46" s="27"/>
      <c r="K46" s="51"/>
      <c r="L46" s="51"/>
      <c r="M46" s="51"/>
      <c r="N46" s="51"/>
      <c r="O46" s="51"/>
      <c r="P46" s="51"/>
      <c r="Q46" s="51"/>
      <c r="R46" s="51"/>
      <c r="S46" s="51"/>
      <c r="T46" s="51"/>
      <c r="U46" s="52"/>
      <c r="V46" s="80" t="str">
        <f>INDEX('Detected Compounds limits'!$B$2:$I$50, MATCH($Y46,'Detected Compounds limits'!$B$2:$B$50, 0), MATCH(V$4,'Detected Compounds limits'!$B$2:$I$2,0))</f>
        <v xml:space="preserve"> </v>
      </c>
      <c r="W46" s="80"/>
      <c r="X46" s="81"/>
      <c r="Y46" s="82" t="s">
        <v>71</v>
      </c>
      <c r="Z46" s="80"/>
      <c r="AA46" s="80"/>
      <c r="AB46" s="80"/>
      <c r="AC46" s="80"/>
      <c r="AD46" s="80">
        <v>6.6000000000000003E-2</v>
      </c>
      <c r="AE46" s="80">
        <v>1.4999999999999999E-2</v>
      </c>
      <c r="AF46" s="80">
        <v>8.0000000000000002E-3</v>
      </c>
      <c r="AG46" s="80"/>
      <c r="AH46" s="80"/>
      <c r="AI46" s="83">
        <v>6.6000000000000003E-2</v>
      </c>
      <c r="AJ46" s="80">
        <f>INDEX('Detected Compounds limits'!$B$2:$H$50, MATCH($Y46,'Detected Compounds limits'!$B$2:$B$50, 0), MATCH(AJ$4,'Detected Compounds limits'!$B$2:$H$2,0))</f>
        <v>8.0000000000000002E-3</v>
      </c>
      <c r="AK46" s="80">
        <f>INDEX('Detected Compounds limits'!$B$2:$H$50, MATCH($Y46,'Detected Compounds limits'!$B$2:$B$50, 0), MATCH(AK$2,'Detected Compounds limits'!$B$2:$H$2,0))</f>
        <v>8.6999999999999994E-3</v>
      </c>
      <c r="AL46" s="80">
        <f>INDEX('Detected Compounds limits'!$B$2:$H$50, MATCH($Y46,'Detected Compounds limits'!$B$2:$B$50, 0), MATCH(AL$4,'Detected Compounds limits'!$B$2:$H$2,0))</f>
        <v>8.6999999999999994E-3</v>
      </c>
      <c r="AM46" s="80">
        <f>INDEX('Detected Compounds limits'!$B$2:$H$50, MATCH($Y46,'Detected Compounds limits'!$B$2:$B$50, 0), MATCH(AM$4,'Detected Compounds limits'!$B$2:$H$2,0))</f>
        <v>8.6999999999999994E-3</v>
      </c>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1"/>
      <c r="BV46" s="51"/>
      <c r="BW46" s="51"/>
      <c r="BX46" s="51"/>
      <c r="BY46" s="51"/>
      <c r="BZ46" s="51"/>
      <c r="CA46" s="52"/>
      <c r="CB46" s="69"/>
      <c r="CC46" s="70"/>
      <c r="CD46" s="70"/>
      <c r="CE46" s="70"/>
      <c r="CF46" s="70"/>
      <c r="CG46" s="70"/>
      <c r="CH46" s="70"/>
      <c r="CI46" s="70"/>
      <c r="CJ46" s="70"/>
      <c r="CK46" s="70"/>
      <c r="CL46" s="52"/>
      <c r="CM46" s="55"/>
      <c r="CN46" s="55"/>
      <c r="CO46" s="55"/>
      <c r="CP46" s="55"/>
      <c r="CQ46" s="55"/>
      <c r="CR46" s="55"/>
      <c r="CS46" s="55" t="s">
        <v>209</v>
      </c>
      <c r="CT46" s="55"/>
      <c r="CU46" s="55"/>
    </row>
    <row r="47" spans="1:99" x14ac:dyDescent="0.25">
      <c r="A47" s="27"/>
      <c r="B47" s="27"/>
      <c r="C47" s="27"/>
      <c r="D47" s="27"/>
      <c r="E47" s="27"/>
      <c r="F47" s="27"/>
      <c r="G47" s="27"/>
      <c r="H47" s="27"/>
      <c r="I47" s="27"/>
      <c r="J47" s="27"/>
      <c r="K47" s="51"/>
      <c r="L47" s="51"/>
      <c r="M47" s="51"/>
      <c r="N47" s="51"/>
      <c r="O47" s="51"/>
      <c r="P47" s="51"/>
      <c r="Q47" s="51"/>
      <c r="R47" s="51"/>
      <c r="S47" s="51"/>
      <c r="T47" s="51"/>
      <c r="U47" s="52"/>
      <c r="V47" s="80" t="str">
        <f>INDEX('Detected Compounds limits'!$B$2:$I$50, MATCH($Y47,'Detected Compounds limits'!$B$2:$B$50, 0), MATCH(V$4,'Detected Compounds limits'!$B$2:$I$2,0))</f>
        <v>x</v>
      </c>
      <c r="W47" s="80"/>
      <c r="X47" s="81"/>
      <c r="Y47" s="82" t="s">
        <v>84</v>
      </c>
      <c r="Z47" s="80"/>
      <c r="AA47" s="80"/>
      <c r="AB47" s="80"/>
      <c r="AC47" s="80"/>
      <c r="AD47" s="80">
        <v>0.05</v>
      </c>
      <c r="AE47" s="80"/>
      <c r="AF47" s="80"/>
      <c r="AG47" s="80"/>
      <c r="AH47" s="80"/>
      <c r="AI47" s="83">
        <v>0.05</v>
      </c>
      <c r="AJ47" s="80">
        <f>INDEX('Detected Compounds limits'!$B$2:$H$50, MATCH($Y47,'Detected Compounds limits'!$B$2:$B$50, 0), MATCH(AJ$4,'Detected Compounds limits'!$B$2:$H$2,0))</f>
        <v>0.05</v>
      </c>
      <c r="AK47" s="80">
        <f>INDEX('Detected Compounds limits'!$B$2:$H$50, MATCH($Y47,'Detected Compounds limits'!$B$2:$B$50, 0), MATCH(AK$2,'Detected Compounds limits'!$B$2:$H$2,0))</f>
        <v>10</v>
      </c>
      <c r="AL47" s="80">
        <f>INDEX('Detected Compounds limits'!$B$2:$H$50, MATCH($Y47,'Detected Compounds limits'!$B$2:$B$50, 0), MATCH(AL$4,'Detected Compounds limits'!$B$2:$H$2,0))</f>
        <v>10</v>
      </c>
      <c r="AM47" s="80">
        <f>INDEX('Detected Compounds limits'!$B$2:$H$50, MATCH($Y47,'Detected Compounds limits'!$B$2:$B$50, 0), MATCH(AM$4,'Detected Compounds limits'!$B$2:$H$2,0))</f>
        <v>10</v>
      </c>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1"/>
      <c r="BV47" s="51"/>
      <c r="BW47" s="51"/>
      <c r="BX47" s="51"/>
      <c r="BY47" s="51"/>
      <c r="BZ47" s="51"/>
      <c r="CA47" s="52"/>
      <c r="CB47" s="69"/>
      <c r="CC47" s="70"/>
      <c r="CD47" s="70"/>
      <c r="CE47" s="70"/>
      <c r="CF47" s="70"/>
      <c r="CG47" s="70"/>
      <c r="CH47" s="70"/>
      <c r="CI47" s="70"/>
      <c r="CJ47" s="70"/>
      <c r="CK47" s="70"/>
      <c r="CL47" s="52"/>
      <c r="CM47" s="55"/>
      <c r="CN47" s="55"/>
      <c r="CO47" s="55"/>
      <c r="CP47" s="55"/>
      <c r="CQ47" s="55" t="s">
        <v>209</v>
      </c>
      <c r="CR47" s="55"/>
      <c r="CS47" s="55"/>
      <c r="CT47" s="55"/>
      <c r="CU47" s="55"/>
    </row>
    <row r="48" spans="1:99" x14ac:dyDescent="0.25">
      <c r="A48" s="27"/>
      <c r="B48" s="27"/>
      <c r="C48" s="27"/>
      <c r="D48" s="27"/>
      <c r="E48" s="27"/>
      <c r="F48" s="27"/>
      <c r="G48" s="27"/>
      <c r="H48" s="27"/>
      <c r="I48" s="27"/>
      <c r="J48" s="27"/>
      <c r="K48" s="51"/>
      <c r="L48" s="51"/>
      <c r="M48" s="51"/>
      <c r="N48" s="51"/>
      <c r="O48" s="51"/>
      <c r="P48" s="51"/>
      <c r="Q48" s="51"/>
      <c r="R48" s="51"/>
      <c r="S48" s="51"/>
      <c r="T48" s="51"/>
      <c r="U48" s="52"/>
      <c r="V48" s="80" t="str">
        <f>INDEX('Detected Compounds limits'!$B$2:$I$50, MATCH($Y48,'Detected Compounds limits'!$B$2:$B$50, 0), MATCH(V$4,'Detected Compounds limits'!$B$2:$I$2,0))</f>
        <v xml:space="preserve"> </v>
      </c>
      <c r="W48" s="80"/>
      <c r="X48" s="81"/>
      <c r="Y48" s="82" t="s">
        <v>73</v>
      </c>
      <c r="Z48" s="80"/>
      <c r="AA48" s="80"/>
      <c r="AB48" s="80"/>
      <c r="AC48" s="80">
        <v>1E-4</v>
      </c>
      <c r="AD48" s="80">
        <v>1.4999999999999999E-4</v>
      </c>
      <c r="AE48" s="80"/>
      <c r="AF48" s="80"/>
      <c r="AG48" s="80"/>
      <c r="AH48" s="80"/>
      <c r="AI48" s="83">
        <v>1.4999999999999999E-4</v>
      </c>
      <c r="AJ48" s="80">
        <f>INDEX('Detected Compounds limits'!$B$2:$H$50, MATCH($Y48,'Detected Compounds limits'!$B$2:$B$50, 0), MATCH(AJ$4,'Detected Compounds limits'!$B$2:$H$2,0))</f>
        <v>1E-4</v>
      </c>
      <c r="AK48" s="80">
        <f>INDEX('Detected Compounds limits'!$B$2:$H$50, MATCH($Y48,'Detected Compounds limits'!$B$2:$B$50, 0), MATCH(AK$2,'Detected Compounds limits'!$B$2:$H$2,0))</f>
        <v>0.1</v>
      </c>
      <c r="AL48" s="80">
        <f>INDEX('Detected Compounds limits'!$B$2:$H$50, MATCH($Y48,'Detected Compounds limits'!$B$2:$B$50, 0), MATCH(AL$4,'Detected Compounds limits'!$B$2:$H$2,0))</f>
        <v>0.1</v>
      </c>
      <c r="AM48" s="80">
        <f>INDEX('Detected Compounds limits'!$B$2:$H$50, MATCH($Y48,'Detected Compounds limits'!$B$2:$B$50, 0), MATCH(AM$4,'Detected Compounds limits'!$B$2:$H$2,0))</f>
        <v>2.7E-4</v>
      </c>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1"/>
      <c r="BV48" s="51"/>
      <c r="BW48" s="51"/>
      <c r="BX48" s="51"/>
      <c r="BY48" s="51"/>
      <c r="BZ48" s="51"/>
      <c r="CA48" s="52"/>
      <c r="CB48" s="69"/>
      <c r="CC48" s="70"/>
      <c r="CD48" s="70"/>
      <c r="CE48" s="70"/>
      <c r="CF48" s="70"/>
      <c r="CG48" s="70"/>
      <c r="CH48" s="70"/>
      <c r="CI48" s="70"/>
      <c r="CJ48" s="70"/>
      <c r="CK48" s="70"/>
      <c r="CL48" s="52"/>
      <c r="CM48" s="55"/>
      <c r="CN48" s="55"/>
      <c r="CO48" s="55"/>
      <c r="CP48" s="55" t="s">
        <v>209</v>
      </c>
      <c r="CQ48" s="55"/>
      <c r="CR48" s="55"/>
      <c r="CS48" s="55"/>
      <c r="CT48" s="55"/>
      <c r="CU48" s="55"/>
    </row>
    <row r="49" spans="1:99" x14ac:dyDescent="0.25">
      <c r="A49" s="27"/>
      <c r="B49" s="27"/>
      <c r="C49" s="27"/>
      <c r="D49" s="27"/>
      <c r="E49" s="27"/>
      <c r="F49" s="27"/>
      <c r="G49" s="27"/>
      <c r="H49" s="27"/>
      <c r="I49" s="27"/>
      <c r="J49" s="27"/>
      <c r="K49" s="51"/>
      <c r="L49" s="51"/>
      <c r="M49" s="51"/>
      <c r="N49" s="51"/>
      <c r="O49" s="51"/>
      <c r="P49" s="51"/>
      <c r="Q49" s="51"/>
      <c r="R49" s="51"/>
      <c r="S49" s="51"/>
      <c r="T49" s="51"/>
      <c r="U49" s="52"/>
      <c r="V49" s="80" t="str">
        <f>INDEX('Detected Compounds limits'!$B$2:$I$50, MATCH($Y49,'Detected Compounds limits'!$B$2:$B$50, 0), MATCH(V$4,'Detected Compounds limits'!$B$2:$I$2,0))</f>
        <v xml:space="preserve"> </v>
      </c>
      <c r="W49" s="80"/>
      <c r="X49" s="81"/>
      <c r="Y49" s="76" t="s">
        <v>85</v>
      </c>
      <c r="Z49" s="80"/>
      <c r="AA49" s="80"/>
      <c r="AB49" s="80"/>
      <c r="AC49" s="80"/>
      <c r="AD49" s="80"/>
      <c r="AE49" s="80"/>
      <c r="AF49" s="80"/>
      <c r="AG49" s="80">
        <v>0.02</v>
      </c>
      <c r="AH49" s="80"/>
      <c r="AI49" s="83">
        <v>0.02</v>
      </c>
      <c r="AJ49" s="80">
        <f>INDEX('Detected Compounds limits'!$B$2:$H$50, MATCH($Y49,'Detected Compounds limits'!$B$2:$B$50, 0), MATCH(AJ$4,'Detected Compounds limits'!$B$2:$H$2,0))</f>
        <v>0.02</v>
      </c>
      <c r="AK49" s="80">
        <f>INDEX('Detected Compounds limits'!$B$2:$H$50, MATCH($Y49,'Detected Compounds limits'!$B$2:$B$50, 0), MATCH(AK$2,'Detected Compounds limits'!$B$2:$H$2,0))</f>
        <v>0.1</v>
      </c>
      <c r="AL49" s="80">
        <f>INDEX('Detected Compounds limits'!$B$2:$H$50, MATCH($Y49,'Detected Compounds limits'!$B$2:$B$50, 0), MATCH(AL$4,'Detected Compounds limits'!$B$2:$H$2,0))</f>
        <v>0.1</v>
      </c>
      <c r="AM49" s="80">
        <f>INDEX('Detected Compounds limits'!$B$2:$H$50, MATCH($Y49,'Detected Compounds limits'!$B$2:$B$50, 0), MATCH(AM$4,'Detected Compounds limits'!$B$2:$H$2,0))</f>
        <v>0.1</v>
      </c>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1"/>
      <c r="BV49" s="51"/>
      <c r="BW49" s="51"/>
      <c r="BX49" s="51"/>
      <c r="BY49" s="51"/>
      <c r="BZ49" s="51"/>
      <c r="CA49" s="52"/>
      <c r="CB49" s="69"/>
      <c r="CC49" s="70"/>
      <c r="CD49" s="70"/>
      <c r="CE49" s="70"/>
      <c r="CF49" s="70"/>
      <c r="CG49" s="70"/>
      <c r="CH49" s="70"/>
      <c r="CI49" s="70"/>
      <c r="CJ49" s="70"/>
      <c r="CK49" s="70"/>
      <c r="CL49" s="52"/>
      <c r="CM49" s="54"/>
      <c r="CN49" s="54"/>
      <c r="CO49" s="54"/>
      <c r="CP49" s="54"/>
      <c r="CQ49" s="54"/>
      <c r="CR49" s="54"/>
      <c r="CS49" s="54"/>
      <c r="CT49" s="54" t="s">
        <v>209</v>
      </c>
      <c r="CU49" s="54"/>
    </row>
    <row r="50" spans="1:99" x14ac:dyDescent="0.25">
      <c r="A50" s="27"/>
      <c r="B50" s="27"/>
      <c r="C50" s="27"/>
      <c r="D50" s="27"/>
      <c r="E50" s="27"/>
      <c r="F50" s="27"/>
      <c r="G50" s="27"/>
      <c r="H50" s="27"/>
      <c r="I50" s="27"/>
      <c r="J50" s="27"/>
      <c r="K50" s="51"/>
      <c r="L50" s="51"/>
      <c r="M50" s="51"/>
      <c r="N50" s="51"/>
      <c r="O50" s="51"/>
      <c r="P50" s="51"/>
      <c r="Q50" s="51"/>
      <c r="R50" s="51"/>
      <c r="S50" s="51"/>
      <c r="T50" s="51"/>
      <c r="U50" s="52"/>
      <c r="V50" s="80" t="str">
        <f>INDEX('Detected Compounds limits'!$B$2:$I$50, MATCH($Y50,'Detected Compounds limits'!$B$2:$B$50, 0), MATCH(V$4,'Detected Compounds limits'!$B$2:$I$2,0))</f>
        <v xml:space="preserve"> </v>
      </c>
      <c r="W50" s="80"/>
      <c r="X50" s="81"/>
      <c r="Y50" s="82" t="s">
        <v>78</v>
      </c>
      <c r="Z50" s="80"/>
      <c r="AA50" s="80"/>
      <c r="AB50" s="80"/>
      <c r="AC50" s="80"/>
      <c r="AD50" s="80">
        <v>0.21</v>
      </c>
      <c r="AE50" s="80">
        <v>0.04</v>
      </c>
      <c r="AF50" s="80"/>
      <c r="AG50" s="80"/>
      <c r="AH50" s="80"/>
      <c r="AI50" s="83">
        <v>0.21</v>
      </c>
      <c r="AJ50" s="80">
        <f>INDEX('Detected Compounds limits'!$B$2:$H$50, MATCH($Y50,'Detected Compounds limits'!$B$2:$B$50, 0), MATCH(AJ$4,'Detected Compounds limits'!$B$2:$H$2,0))</f>
        <v>0.04</v>
      </c>
      <c r="AK50" s="80">
        <f>INDEX('Detected Compounds limits'!$B$2:$H$50, MATCH($Y50,'Detected Compounds limits'!$B$2:$B$50, 0), MATCH(AK$2,'Detected Compounds limits'!$B$2:$H$2,0))</f>
        <v>0.22</v>
      </c>
      <c r="AL50" s="80">
        <f>INDEX('Detected Compounds limits'!$B$2:$H$50, MATCH($Y50,'Detected Compounds limits'!$B$2:$B$50, 0), MATCH(AL$4,'Detected Compounds limits'!$B$2:$H$2,0))</f>
        <v>0.22</v>
      </c>
      <c r="AM50" s="80">
        <f>INDEX('Detected Compounds limits'!$B$2:$H$50, MATCH($Y50,'Detected Compounds limits'!$B$2:$B$50, 0), MATCH(AM$4,'Detected Compounds limits'!$B$2:$H$2,0))</f>
        <v>0.22</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1"/>
      <c r="BV50" s="51"/>
      <c r="BW50" s="51"/>
      <c r="BX50" s="51"/>
      <c r="BY50" s="51"/>
      <c r="BZ50" s="51"/>
      <c r="CA50" s="52"/>
      <c r="CB50" s="69"/>
      <c r="CC50" s="70"/>
      <c r="CD50" s="70"/>
      <c r="CE50" s="70"/>
      <c r="CF50" s="70"/>
      <c r="CG50" s="70"/>
      <c r="CH50" s="70"/>
      <c r="CI50" s="70"/>
      <c r="CJ50" s="70"/>
      <c r="CK50" s="70"/>
      <c r="CL50" s="52"/>
      <c r="CM50" s="55"/>
      <c r="CN50" s="55"/>
      <c r="CO50" s="55"/>
      <c r="CP50" s="55"/>
      <c r="CQ50" s="55"/>
      <c r="CR50" s="55" t="s">
        <v>209</v>
      </c>
      <c r="CS50" s="55"/>
      <c r="CT50" s="55"/>
      <c r="CU50" s="55"/>
    </row>
    <row r="51" spans="1:99" x14ac:dyDescent="0.25">
      <c r="A51" s="27"/>
      <c r="B51" s="27"/>
      <c r="C51" s="27"/>
      <c r="D51" s="27"/>
      <c r="E51" s="27"/>
      <c r="F51" s="27"/>
      <c r="G51" s="27"/>
      <c r="H51" s="27"/>
      <c r="I51" s="27"/>
      <c r="J51" s="27"/>
      <c r="K51" s="51"/>
      <c r="L51" s="51"/>
      <c r="M51" s="51"/>
      <c r="N51" s="51"/>
      <c r="O51" s="51"/>
      <c r="P51" s="51"/>
      <c r="Q51" s="51"/>
      <c r="R51" s="51"/>
      <c r="S51" s="51"/>
      <c r="T51" s="51"/>
      <c r="U51" s="52"/>
      <c r="V51" s="80" t="str">
        <f>INDEX('Detected Compounds limits'!$B$2:$I$50, MATCH($Y51,'Detected Compounds limits'!$B$2:$B$50, 0), MATCH(V$4,'Detected Compounds limits'!$B$2:$I$2,0))</f>
        <v>x</v>
      </c>
      <c r="W51" s="80"/>
      <c r="X51" s="81"/>
      <c r="Y51" s="82" t="s">
        <v>87</v>
      </c>
      <c r="Z51" s="80"/>
      <c r="AA51" s="80"/>
      <c r="AB51" s="80"/>
      <c r="AC51" s="80"/>
      <c r="AD51" s="80">
        <v>2.1000000000000001E-2</v>
      </c>
      <c r="AE51" s="80"/>
      <c r="AF51" s="80"/>
      <c r="AG51" s="80">
        <v>0.02</v>
      </c>
      <c r="AH51" s="80"/>
      <c r="AI51" s="83">
        <v>2.1000000000000001E-2</v>
      </c>
      <c r="AJ51" s="80">
        <f>INDEX('Detected Compounds limits'!$B$2:$H$50, MATCH($Y51,'Detected Compounds limits'!$B$2:$B$50, 0), MATCH(AJ$4,'Detected Compounds limits'!$B$2:$H$2,0))</f>
        <v>0.02</v>
      </c>
      <c r="AK51" s="80">
        <f>INDEX('Detected Compounds limits'!$B$2:$H$50, MATCH($Y51,'Detected Compounds limits'!$B$2:$B$50, 0), MATCH(AK$2,'Detected Compounds limits'!$B$2:$H$2,0))</f>
        <v>10</v>
      </c>
      <c r="AL51" s="80">
        <f>INDEX('Detected Compounds limits'!$B$2:$H$50, MATCH($Y51,'Detected Compounds limits'!$B$2:$B$50, 0), MATCH(AL$4,'Detected Compounds limits'!$B$2:$H$2,0))</f>
        <v>10</v>
      </c>
      <c r="AM51" s="80">
        <f>INDEX('Detected Compounds limits'!$B$2:$H$50, MATCH($Y51,'Detected Compounds limits'!$B$2:$B$50, 0), MATCH(AM$4,'Detected Compounds limits'!$B$2:$H$2,0))</f>
        <v>10</v>
      </c>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1"/>
      <c r="BV51" s="51"/>
      <c r="BW51" s="51"/>
      <c r="BX51" s="51"/>
      <c r="BY51" s="51"/>
      <c r="BZ51" s="51"/>
      <c r="CA51" s="52"/>
      <c r="CB51" s="69"/>
      <c r="CC51" s="70"/>
      <c r="CD51" s="70"/>
      <c r="CE51" s="70"/>
      <c r="CF51" s="70"/>
      <c r="CG51" s="70"/>
      <c r="CH51" s="70"/>
      <c r="CI51" s="70"/>
      <c r="CJ51" s="70"/>
      <c r="CK51" s="70"/>
      <c r="CL51" s="52"/>
      <c r="CM51" s="55"/>
      <c r="CN51" s="55"/>
      <c r="CO51" s="55"/>
      <c r="CP51" s="55"/>
      <c r="CQ51" s="55"/>
      <c r="CR51" s="55"/>
      <c r="CS51" s="55"/>
      <c r="CT51" s="55" t="s">
        <v>209</v>
      </c>
      <c r="CU51" s="55"/>
    </row>
    <row r="52" spans="1:99" x14ac:dyDescent="0.25">
      <c r="A52" s="27"/>
      <c r="B52" s="27"/>
      <c r="C52" s="27"/>
      <c r="D52" s="27"/>
      <c r="E52" s="27"/>
      <c r="F52" s="27"/>
      <c r="G52" s="27"/>
      <c r="H52" s="27"/>
      <c r="I52" s="27"/>
      <c r="J52" s="27"/>
      <c r="K52" s="51"/>
      <c r="L52" s="51"/>
      <c r="M52" s="51"/>
      <c r="N52" s="51"/>
      <c r="O52" s="51"/>
      <c r="P52" s="51"/>
      <c r="Q52" s="51"/>
      <c r="R52" s="51"/>
      <c r="S52" s="51"/>
      <c r="T52" s="51"/>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1"/>
      <c r="BV52" s="51"/>
      <c r="BW52" s="51"/>
      <c r="BX52" s="51"/>
      <c r="BY52" s="51"/>
      <c r="BZ52" s="51"/>
      <c r="CA52" s="52"/>
      <c r="CB52" s="69"/>
      <c r="CC52" s="70"/>
      <c r="CD52" s="70"/>
      <c r="CE52" s="70"/>
      <c r="CF52" s="70"/>
      <c r="CG52" s="70"/>
      <c r="CH52" s="70"/>
      <c r="CI52" s="70"/>
      <c r="CJ52" s="70"/>
      <c r="CK52" s="70"/>
      <c r="CL52" s="52"/>
      <c r="CM52" s="53"/>
      <c r="CN52" s="53"/>
      <c r="CO52" s="53"/>
      <c r="CP52" s="53"/>
      <c r="CQ52" s="53"/>
      <c r="CR52" s="53"/>
      <c r="CS52" s="53"/>
      <c r="CT52" s="53"/>
      <c r="CU52" s="53"/>
    </row>
    <row r="53" spans="1:99" x14ac:dyDescent="0.25">
      <c r="A53" s="27"/>
      <c r="B53" s="27"/>
      <c r="C53" s="27"/>
      <c r="D53" s="27"/>
      <c r="E53" s="27"/>
      <c r="F53" s="27"/>
      <c r="G53" s="27"/>
      <c r="H53" s="27"/>
      <c r="I53" s="27"/>
      <c r="J53" s="27"/>
      <c r="K53" s="51"/>
      <c r="L53" s="51"/>
      <c r="M53" s="51"/>
      <c r="N53" s="51"/>
      <c r="O53" s="51"/>
      <c r="P53" s="51"/>
      <c r="Q53" s="51"/>
      <c r="R53" s="51"/>
      <c r="S53" s="51"/>
      <c r="T53" s="51"/>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1"/>
      <c r="BV53" s="51"/>
      <c r="BW53" s="51"/>
      <c r="BX53" s="51"/>
      <c r="BY53" s="51"/>
      <c r="BZ53" s="51"/>
      <c r="CA53" s="52"/>
      <c r="CB53" s="69"/>
      <c r="CC53" s="70"/>
      <c r="CD53" s="70"/>
      <c r="CE53" s="70"/>
      <c r="CF53" s="70"/>
      <c r="CG53" s="70"/>
      <c r="CH53" s="70"/>
      <c r="CI53" s="70"/>
      <c r="CJ53" s="70"/>
      <c r="CK53" s="70"/>
      <c r="CL53" s="52"/>
      <c r="CM53" s="53"/>
      <c r="CN53" s="53"/>
      <c r="CO53" s="53"/>
      <c r="CP53" s="53"/>
      <c r="CQ53" s="53"/>
      <c r="CR53" s="53"/>
      <c r="CS53" s="53"/>
      <c r="CT53" s="53"/>
      <c r="CU53" s="53"/>
    </row>
    <row r="54" spans="1:99" x14ac:dyDescent="0.25">
      <c r="A54" s="27"/>
      <c r="B54" s="27"/>
      <c r="C54" s="27"/>
      <c r="D54" s="27"/>
      <c r="E54" s="27"/>
      <c r="F54" s="27"/>
      <c r="G54" s="27"/>
      <c r="H54" s="27"/>
      <c r="I54" s="27"/>
      <c r="J54" s="27"/>
      <c r="K54" s="51"/>
      <c r="L54" s="51"/>
      <c r="M54" s="51"/>
      <c r="N54" s="51"/>
      <c r="O54" s="51"/>
      <c r="P54" s="51"/>
      <c r="Q54" s="51"/>
      <c r="R54" s="51"/>
      <c r="S54" s="51"/>
      <c r="T54" s="51"/>
      <c r="U54" s="52"/>
      <c r="V54" s="52"/>
      <c r="W54" s="52"/>
      <c r="X54" s="52"/>
      <c r="Y54" s="52" t="str">
        <f>Y28</f>
        <v xml:space="preserve"> Barchetsee</v>
      </c>
      <c r="Z54" s="90" t="str">
        <f t="shared" ref="Z54:AH54" si="8">Z29</f>
        <v>30/03</v>
      </c>
      <c r="AA54" s="90" t="str">
        <f t="shared" si="8"/>
        <v>27/04</v>
      </c>
      <c r="AB54" s="90" t="str">
        <f t="shared" si="8"/>
        <v>25/05</v>
      </c>
      <c r="AC54" s="90" t="str">
        <f t="shared" si="8"/>
        <v>22/06</v>
      </c>
      <c r="AD54" s="90" t="str">
        <f t="shared" si="8"/>
        <v>21/07</v>
      </c>
      <c r="AE54" s="90" t="str">
        <f t="shared" si="8"/>
        <v>17/08</v>
      </c>
      <c r="AF54" s="90" t="str">
        <f t="shared" si="8"/>
        <v>13/09</v>
      </c>
      <c r="AG54" s="90" t="str">
        <f t="shared" si="8"/>
        <v>12/10</v>
      </c>
      <c r="AH54" s="90" t="str">
        <f t="shared" si="8"/>
        <v>08/11</v>
      </c>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1"/>
      <c r="BV54" s="51"/>
      <c r="BW54" s="51"/>
      <c r="BX54" s="51"/>
      <c r="BY54" s="51"/>
      <c r="BZ54" s="51"/>
      <c r="CA54" s="52"/>
      <c r="CB54" s="57" t="s">
        <v>234</v>
      </c>
      <c r="CC54" s="90" t="s">
        <v>102</v>
      </c>
      <c r="CD54" s="90" t="s">
        <v>101</v>
      </c>
      <c r="CE54" s="90" t="s">
        <v>100</v>
      </c>
      <c r="CF54" s="90" t="s">
        <v>107</v>
      </c>
      <c r="CG54" s="90" t="s">
        <v>99</v>
      </c>
      <c r="CH54" s="90" t="s">
        <v>98</v>
      </c>
      <c r="CI54" s="90" t="s">
        <v>97</v>
      </c>
      <c r="CJ54" s="90" t="s">
        <v>96</v>
      </c>
      <c r="CK54" s="90" t="s">
        <v>95</v>
      </c>
      <c r="CL54" s="52"/>
      <c r="CM54" s="53"/>
      <c r="CN54" s="53"/>
      <c r="CO54" s="53"/>
      <c r="CP54" s="53"/>
      <c r="CQ54" s="53"/>
      <c r="CR54" s="53"/>
      <c r="CS54" s="53"/>
      <c r="CT54" s="53"/>
      <c r="CU54" s="53"/>
    </row>
    <row r="55" spans="1:99" x14ac:dyDescent="0.25">
      <c r="A55" s="27"/>
      <c r="B55" s="27"/>
      <c r="C55" s="27"/>
      <c r="D55" s="27"/>
      <c r="E55" s="27"/>
      <c r="F55" s="27"/>
      <c r="G55" s="27"/>
      <c r="H55" s="27"/>
      <c r="I55" s="27"/>
      <c r="J55" s="27"/>
      <c r="K55" s="51"/>
      <c r="L55" s="51"/>
      <c r="M55" s="51"/>
      <c r="N55" s="51"/>
      <c r="O55" s="51"/>
      <c r="P55" s="51"/>
      <c r="Q55" s="51"/>
      <c r="R55" s="51"/>
      <c r="S55" s="51"/>
      <c r="T55" s="51"/>
      <c r="U55" s="52"/>
      <c r="V55" s="52"/>
      <c r="W55" s="52"/>
      <c r="X55" s="52"/>
      <c r="Y55" s="46" t="s">
        <v>212</v>
      </c>
      <c r="Z55" s="91">
        <f t="shared" ref="Z55:AH55" si="9">SUMPRODUCT(($V30:$V51&lt;&gt;"x")*($X30:$X51&lt;&gt;"x")*(CM30:CM51="&lt;")*(Z30:Z51&gt;$AK30:$AK51))</f>
        <v>0</v>
      </c>
      <c r="AA55" s="91">
        <f t="shared" si="9"/>
        <v>0</v>
      </c>
      <c r="AB55" s="91">
        <f t="shared" si="9"/>
        <v>0</v>
      </c>
      <c r="AC55" s="91">
        <f t="shared" si="9"/>
        <v>0</v>
      </c>
      <c r="AD55" s="91">
        <f t="shared" si="9"/>
        <v>0</v>
      </c>
      <c r="AE55" s="91">
        <f t="shared" si="9"/>
        <v>0</v>
      </c>
      <c r="AF55" s="91">
        <f t="shared" si="9"/>
        <v>0</v>
      </c>
      <c r="AG55" s="91">
        <f t="shared" si="9"/>
        <v>0</v>
      </c>
      <c r="AH55" s="91">
        <f t="shared" si="9"/>
        <v>0</v>
      </c>
      <c r="AI55" s="84"/>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1"/>
      <c r="BV55" s="51"/>
      <c r="BW55" s="51"/>
      <c r="BX55" s="51"/>
      <c r="BY55" s="51"/>
      <c r="BZ55" s="51"/>
      <c r="CA55" s="52"/>
      <c r="CB55" s="104" t="s">
        <v>212</v>
      </c>
      <c r="CC55" s="91">
        <v>0</v>
      </c>
      <c r="CD55" s="91">
        <v>0</v>
      </c>
      <c r="CE55" s="91">
        <v>0</v>
      </c>
      <c r="CF55" s="91">
        <v>0</v>
      </c>
      <c r="CG55" s="91">
        <v>0</v>
      </c>
      <c r="CH55" s="91">
        <v>0</v>
      </c>
      <c r="CI55" s="91">
        <v>0</v>
      </c>
      <c r="CJ55" s="91">
        <v>0</v>
      </c>
      <c r="CK55" s="91">
        <v>0</v>
      </c>
      <c r="CL55" s="52"/>
      <c r="CM55" s="53"/>
      <c r="CN55" s="53"/>
      <c r="CO55" s="53"/>
      <c r="CP55" s="53"/>
      <c r="CQ55" s="53"/>
      <c r="CR55" s="53"/>
      <c r="CS55" s="53"/>
      <c r="CT55" s="53"/>
      <c r="CU55" s="53"/>
    </row>
    <row r="56" spans="1:99" x14ac:dyDescent="0.25">
      <c r="A56" s="27"/>
      <c r="B56" s="27"/>
      <c r="C56" s="27"/>
      <c r="D56" s="27"/>
      <c r="E56" s="27"/>
      <c r="F56" s="27"/>
      <c r="G56" s="27"/>
      <c r="H56" s="27"/>
      <c r="I56" s="27"/>
      <c r="J56" s="27"/>
      <c r="K56" s="51"/>
      <c r="L56" s="51"/>
      <c r="M56" s="51"/>
      <c r="N56" s="51"/>
      <c r="O56" s="51"/>
      <c r="P56" s="51"/>
      <c r="Q56" s="51"/>
      <c r="R56" s="51"/>
      <c r="S56" s="51"/>
      <c r="T56" s="51"/>
      <c r="U56" s="52"/>
      <c r="V56" s="52"/>
      <c r="W56" s="52"/>
      <c r="X56" s="52"/>
      <c r="Y56" s="45" t="s">
        <v>201</v>
      </c>
      <c r="Z56" s="91">
        <f t="shared" ref="Z56:AH56" si="10">SUMPRODUCT(($V30:$V51&lt;&gt;"x")*($X30:$X51&lt;&gt;"x")*(CM30:CM51&lt;&gt;"&lt;")*(Z30:Z51&gt;$AK30:$AK51))</f>
        <v>0</v>
      </c>
      <c r="AA56" s="91">
        <f t="shared" si="10"/>
        <v>0</v>
      </c>
      <c r="AB56" s="91">
        <f t="shared" si="10"/>
        <v>1</v>
      </c>
      <c r="AC56" s="91">
        <f t="shared" si="10"/>
        <v>0</v>
      </c>
      <c r="AD56" s="91">
        <f t="shared" si="10"/>
        <v>1</v>
      </c>
      <c r="AE56" s="91">
        <f t="shared" si="10"/>
        <v>2</v>
      </c>
      <c r="AF56" s="91">
        <f t="shared" si="10"/>
        <v>0</v>
      </c>
      <c r="AG56" s="91">
        <f t="shared" si="10"/>
        <v>0</v>
      </c>
      <c r="AH56" s="91">
        <f t="shared" si="10"/>
        <v>0</v>
      </c>
      <c r="AI56" s="84"/>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1"/>
      <c r="BV56" s="51"/>
      <c r="BW56" s="51"/>
      <c r="BX56" s="51"/>
      <c r="BY56" s="51"/>
      <c r="BZ56" s="51"/>
      <c r="CA56" s="52"/>
      <c r="CB56" s="58" t="s">
        <v>201</v>
      </c>
      <c r="CC56" s="91">
        <v>0</v>
      </c>
      <c r="CD56" s="91">
        <v>0</v>
      </c>
      <c r="CE56" s="91">
        <v>1</v>
      </c>
      <c r="CF56" s="91">
        <v>0</v>
      </c>
      <c r="CG56" s="91">
        <v>1</v>
      </c>
      <c r="CH56" s="91">
        <v>2</v>
      </c>
      <c r="CI56" s="91">
        <v>0</v>
      </c>
      <c r="CJ56" s="91">
        <v>0</v>
      </c>
      <c r="CK56" s="91">
        <v>0</v>
      </c>
      <c r="CL56" s="52"/>
      <c r="CM56" s="53"/>
      <c r="CN56" s="53"/>
      <c r="CO56" s="53"/>
      <c r="CP56" s="53"/>
      <c r="CQ56" s="53"/>
      <c r="CR56" s="53"/>
      <c r="CS56" s="53"/>
      <c r="CT56" s="53"/>
      <c r="CU56" s="53"/>
    </row>
    <row r="57" spans="1:99" x14ac:dyDescent="0.25">
      <c r="A57" s="27"/>
      <c r="B57" s="27"/>
      <c r="C57" s="27"/>
      <c r="D57" s="27"/>
      <c r="E57" s="27"/>
      <c r="F57" s="27"/>
      <c r="G57" s="27"/>
      <c r="H57" s="27"/>
      <c r="I57" s="27"/>
      <c r="J57" s="27"/>
      <c r="K57" s="51"/>
      <c r="L57" s="51"/>
      <c r="M57" s="51"/>
      <c r="N57" s="51"/>
      <c r="O57" s="51"/>
      <c r="P57" s="51"/>
      <c r="Q57" s="51"/>
      <c r="R57" s="51"/>
      <c r="S57" s="51"/>
      <c r="T57" s="51"/>
      <c r="U57" s="52"/>
      <c r="V57" s="52"/>
      <c r="W57" s="52"/>
      <c r="X57" s="52"/>
      <c r="Y57" s="40" t="s">
        <v>211</v>
      </c>
      <c r="Z57" s="91">
        <f t="shared" ref="Z57:AH57" si="11">SUMPRODUCT((Z30:Z51&gt;=$AJ30:$AJ51)*($V30:$V51&lt;&gt;"x")*($X30:$X51&lt;&gt;"x")*(CM30:CM51&lt;&gt;"&lt;")*(Z30:Z51&lt;=$AK30:$AK51))</f>
        <v>0</v>
      </c>
      <c r="AA57" s="91">
        <f t="shared" si="11"/>
        <v>0</v>
      </c>
      <c r="AB57" s="91">
        <f t="shared" si="11"/>
        <v>2</v>
      </c>
      <c r="AC57" s="91">
        <f t="shared" si="11"/>
        <v>0</v>
      </c>
      <c r="AD57" s="91">
        <f t="shared" si="11"/>
        <v>3</v>
      </c>
      <c r="AE57" s="91">
        <f t="shared" si="11"/>
        <v>1</v>
      </c>
      <c r="AF57" s="91">
        <f t="shared" si="11"/>
        <v>2</v>
      </c>
      <c r="AG57" s="91">
        <f t="shared" si="11"/>
        <v>0</v>
      </c>
      <c r="AH57" s="91">
        <f t="shared" si="11"/>
        <v>1</v>
      </c>
      <c r="AI57" s="85"/>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1"/>
      <c r="BV57" s="51"/>
      <c r="BW57" s="51"/>
      <c r="BX57" s="51"/>
      <c r="BY57" s="51"/>
      <c r="BZ57" s="51"/>
      <c r="CA57" s="52"/>
      <c r="CB57" s="59" t="s">
        <v>211</v>
      </c>
      <c r="CC57" s="91">
        <v>0</v>
      </c>
      <c r="CD57" s="91">
        <v>0</v>
      </c>
      <c r="CE57" s="91">
        <v>1</v>
      </c>
      <c r="CF57" s="91">
        <v>0</v>
      </c>
      <c r="CG57" s="91">
        <v>3</v>
      </c>
      <c r="CH57" s="91">
        <v>0</v>
      </c>
      <c r="CI57" s="91">
        <v>1</v>
      </c>
      <c r="CJ57" s="91">
        <v>0</v>
      </c>
      <c r="CK57" s="91">
        <v>0</v>
      </c>
      <c r="CL57" s="52"/>
      <c r="CM57" s="53"/>
      <c r="CN57" s="53"/>
      <c r="CO57" s="53"/>
      <c r="CP57" s="53"/>
      <c r="CQ57" s="53"/>
      <c r="CR57" s="53"/>
      <c r="CS57" s="53"/>
      <c r="CT57" s="53"/>
      <c r="CU57" s="53"/>
    </row>
    <row r="58" spans="1:99" x14ac:dyDescent="0.25">
      <c r="A58" s="27"/>
      <c r="B58" s="27"/>
      <c r="C58" s="27"/>
      <c r="D58" s="27"/>
      <c r="E58" s="27"/>
      <c r="F58" s="27"/>
      <c r="G58" s="27"/>
      <c r="H58" s="27"/>
      <c r="I58" s="27"/>
      <c r="J58" s="27"/>
      <c r="K58" s="51"/>
      <c r="L58" s="51"/>
      <c r="M58" s="51"/>
      <c r="N58" s="51"/>
      <c r="O58" s="51"/>
      <c r="P58" s="51"/>
      <c r="Q58" s="51"/>
      <c r="R58" s="51"/>
      <c r="S58" s="51"/>
      <c r="T58" s="51"/>
      <c r="U58" s="52"/>
      <c r="V58" s="52"/>
      <c r="W58" s="52"/>
      <c r="X58" s="52"/>
      <c r="Y58" s="27" t="s">
        <v>202</v>
      </c>
      <c r="Z58" s="92">
        <f t="shared" ref="Z58:AH58" si="12">SUMPRODUCT(($V30:$V51&lt;&gt;"x")*($X30:$X51&lt;&gt;"x")*(Z30:Z51&gt;0)*(CM30:CM51="&lt;")*(Z30:Z51&lt;=$AJ30:$AJ51)*(Z30:Z51&lt;=$AK30:$AK51))</f>
        <v>1</v>
      </c>
      <c r="AA58" s="92">
        <f t="shared" si="12"/>
        <v>0</v>
      </c>
      <c r="AB58" s="92">
        <f t="shared" si="12"/>
        <v>2</v>
      </c>
      <c r="AC58" s="92">
        <f t="shared" si="12"/>
        <v>2</v>
      </c>
      <c r="AD58" s="92">
        <f t="shared" si="12"/>
        <v>0</v>
      </c>
      <c r="AE58" s="92">
        <f t="shared" si="12"/>
        <v>5</v>
      </c>
      <c r="AF58" s="92">
        <f t="shared" si="12"/>
        <v>2</v>
      </c>
      <c r="AG58" s="92">
        <f t="shared" si="12"/>
        <v>1</v>
      </c>
      <c r="AH58" s="92">
        <f t="shared" si="12"/>
        <v>4</v>
      </c>
      <c r="AI58" s="84"/>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1"/>
      <c r="BV58" s="51"/>
      <c r="BW58" s="51"/>
      <c r="BX58" s="51"/>
      <c r="BY58" s="51"/>
      <c r="BZ58" s="51"/>
      <c r="CA58" s="52"/>
      <c r="CB58" s="60" t="s">
        <v>202</v>
      </c>
      <c r="CC58" s="92">
        <v>1</v>
      </c>
      <c r="CD58" s="92">
        <v>0</v>
      </c>
      <c r="CE58" s="92">
        <v>2</v>
      </c>
      <c r="CF58" s="92">
        <v>2</v>
      </c>
      <c r="CG58" s="92">
        <v>0</v>
      </c>
      <c r="CH58" s="92">
        <v>5</v>
      </c>
      <c r="CI58" s="92">
        <v>1</v>
      </c>
      <c r="CJ58" s="92">
        <v>1</v>
      </c>
      <c r="CK58" s="92">
        <v>3</v>
      </c>
      <c r="CL58" s="52"/>
      <c r="CM58" s="53"/>
      <c r="CN58" s="53"/>
      <c r="CO58" s="53"/>
      <c r="CP58" s="53"/>
      <c r="CQ58" s="53"/>
      <c r="CR58" s="53"/>
      <c r="CS58" s="53"/>
      <c r="CT58" s="53"/>
      <c r="CU58" s="53"/>
    </row>
    <row r="59" spans="1:99" x14ac:dyDescent="0.25">
      <c r="A59" s="27"/>
      <c r="B59" s="27"/>
      <c r="C59" s="27"/>
      <c r="D59" s="27"/>
      <c r="E59" s="27"/>
      <c r="F59" s="27"/>
      <c r="G59" s="27"/>
      <c r="H59" s="27"/>
      <c r="I59" s="27"/>
      <c r="J59" s="27"/>
      <c r="K59" s="51"/>
      <c r="L59" s="51"/>
      <c r="M59" s="51"/>
      <c r="N59" s="51"/>
      <c r="O59" s="51"/>
      <c r="P59" s="51"/>
      <c r="Q59" s="51"/>
      <c r="R59" s="51"/>
      <c r="S59" s="51"/>
      <c r="T59" s="51"/>
      <c r="U59" s="52"/>
      <c r="V59" s="52"/>
      <c r="W59" s="52"/>
      <c r="X59" s="52"/>
      <c r="Y59" s="38" t="s">
        <v>123</v>
      </c>
      <c r="Z59" s="91">
        <f>SUMPRODUCT(($V30:$V51="x")*(Z30:Z51&gt;0))</f>
        <v>4</v>
      </c>
      <c r="AA59" s="91">
        <f t="shared" ref="AA59:AH59" si="13">SUMPRODUCT(($V30:$V51="x")*(AA30:AA51&gt;0))</f>
        <v>4</v>
      </c>
      <c r="AB59" s="91">
        <f t="shared" si="13"/>
        <v>4</v>
      </c>
      <c r="AC59" s="91">
        <f t="shared" si="13"/>
        <v>4</v>
      </c>
      <c r="AD59" s="91">
        <f t="shared" si="13"/>
        <v>8</v>
      </c>
      <c r="AE59" s="91">
        <f t="shared" si="13"/>
        <v>6</v>
      </c>
      <c r="AF59" s="91">
        <f t="shared" si="13"/>
        <v>6</v>
      </c>
      <c r="AG59" s="91">
        <f t="shared" si="13"/>
        <v>7</v>
      </c>
      <c r="AH59" s="91">
        <f t="shared" si="13"/>
        <v>6</v>
      </c>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1"/>
      <c r="BV59" s="51"/>
      <c r="BW59" s="51"/>
      <c r="BX59" s="51"/>
      <c r="BY59" s="51"/>
      <c r="BZ59" s="51"/>
      <c r="CA59" s="52"/>
      <c r="CB59" s="61" t="s">
        <v>123</v>
      </c>
      <c r="CC59" s="91">
        <v>4</v>
      </c>
      <c r="CD59" s="91">
        <v>4</v>
      </c>
      <c r="CE59" s="91">
        <v>4</v>
      </c>
      <c r="CF59" s="91">
        <v>4</v>
      </c>
      <c r="CG59" s="91">
        <v>8</v>
      </c>
      <c r="CH59" s="91">
        <v>6</v>
      </c>
      <c r="CI59" s="91">
        <v>6</v>
      </c>
      <c r="CJ59" s="91">
        <v>7</v>
      </c>
      <c r="CK59" s="91">
        <v>6</v>
      </c>
      <c r="CL59" s="52"/>
      <c r="CM59" s="53"/>
      <c r="CN59" s="53"/>
      <c r="CO59" s="53"/>
      <c r="CP59" s="53"/>
      <c r="CQ59" s="53"/>
      <c r="CR59" s="53"/>
      <c r="CS59" s="53"/>
      <c r="CT59" s="53"/>
      <c r="CU59" s="53"/>
    </row>
    <row r="60" spans="1:99" x14ac:dyDescent="0.25">
      <c r="A60" s="27"/>
      <c r="B60" s="27"/>
      <c r="C60" s="27"/>
      <c r="D60" s="27"/>
      <c r="E60" s="27"/>
      <c r="F60" s="27"/>
      <c r="G60" s="27"/>
      <c r="H60" s="27"/>
      <c r="I60" s="27"/>
      <c r="J60" s="27"/>
      <c r="K60" s="51"/>
      <c r="L60" s="51"/>
      <c r="M60" s="51"/>
      <c r="N60" s="51"/>
      <c r="O60" s="51"/>
      <c r="P60" s="51"/>
      <c r="Q60" s="51"/>
      <c r="R60" s="51"/>
      <c r="S60" s="51"/>
      <c r="T60" s="51"/>
      <c r="U60" s="52"/>
      <c r="V60" s="52"/>
      <c r="W60" s="52"/>
      <c r="X60" s="52"/>
      <c r="Y60" s="39" t="s">
        <v>223</v>
      </c>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1"/>
      <c r="BV60" s="51"/>
      <c r="BW60" s="51"/>
      <c r="BX60" s="51"/>
      <c r="BY60" s="51"/>
      <c r="BZ60" s="51"/>
      <c r="CA60" s="52"/>
      <c r="CB60" s="69"/>
      <c r="CC60" s="70"/>
      <c r="CD60" s="70"/>
      <c r="CE60" s="70"/>
      <c r="CF60" s="70"/>
      <c r="CG60" s="70"/>
      <c r="CH60" s="70"/>
      <c r="CI60" s="70"/>
      <c r="CJ60" s="70"/>
      <c r="CK60" s="70"/>
      <c r="CL60" s="52"/>
      <c r="CM60" s="53"/>
      <c r="CN60" s="53"/>
      <c r="CO60" s="53"/>
      <c r="CP60" s="53"/>
      <c r="CQ60" s="53"/>
      <c r="CR60" s="53"/>
      <c r="CS60" s="53"/>
      <c r="CT60" s="53"/>
      <c r="CU60" s="53"/>
    </row>
    <row r="61" spans="1:99" x14ac:dyDescent="0.25">
      <c r="A61" s="27"/>
      <c r="B61" s="27"/>
      <c r="C61" s="27"/>
      <c r="D61" s="27"/>
      <c r="E61" s="27"/>
      <c r="F61" s="27"/>
      <c r="G61" s="27"/>
      <c r="H61" s="27"/>
      <c r="I61" s="27"/>
      <c r="J61" s="27"/>
      <c r="K61" s="51"/>
      <c r="L61" s="51"/>
      <c r="M61" s="51"/>
      <c r="N61" s="51"/>
      <c r="O61" s="51"/>
      <c r="P61" s="51"/>
      <c r="Q61" s="51"/>
      <c r="R61" s="51"/>
      <c r="S61" s="51"/>
      <c r="T61" s="51"/>
      <c r="U61" s="52"/>
      <c r="V61" s="52"/>
      <c r="W61" s="52"/>
      <c r="X61" s="52"/>
      <c r="Y61" s="52" t="s">
        <v>222</v>
      </c>
      <c r="Z61" s="52">
        <f>SUM(Z55:Z59)</f>
        <v>5</v>
      </c>
      <c r="AA61" s="52">
        <f t="shared" ref="AA61:AH61" si="14">SUM(AA55:AA59)</f>
        <v>4</v>
      </c>
      <c r="AB61" s="52">
        <f t="shared" si="14"/>
        <v>9</v>
      </c>
      <c r="AC61" s="52">
        <f t="shared" si="14"/>
        <v>6</v>
      </c>
      <c r="AD61" s="52">
        <f t="shared" si="14"/>
        <v>12</v>
      </c>
      <c r="AE61" s="52">
        <f t="shared" si="14"/>
        <v>14</v>
      </c>
      <c r="AF61" s="52">
        <f t="shared" si="14"/>
        <v>10</v>
      </c>
      <c r="AG61" s="52">
        <f t="shared" si="14"/>
        <v>8</v>
      </c>
      <c r="AH61" s="52">
        <f t="shared" si="14"/>
        <v>11</v>
      </c>
      <c r="AI61" s="84">
        <f>MAX(Z61:AH61)</f>
        <v>14</v>
      </c>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1"/>
      <c r="BV61" s="51"/>
      <c r="BW61" s="51"/>
      <c r="BX61" s="51"/>
      <c r="BY61" s="51"/>
      <c r="BZ61" s="51"/>
      <c r="CA61" s="52"/>
      <c r="CB61" s="69" t="s">
        <v>222</v>
      </c>
      <c r="CC61" s="70">
        <f t="shared" ref="CC61:CK61" si="15">SUM(CC55:CC59)</f>
        <v>5</v>
      </c>
      <c r="CD61" s="70">
        <f t="shared" si="15"/>
        <v>4</v>
      </c>
      <c r="CE61" s="70">
        <f t="shared" si="15"/>
        <v>8</v>
      </c>
      <c r="CF61" s="70">
        <f t="shared" si="15"/>
        <v>6</v>
      </c>
      <c r="CG61" s="70">
        <f t="shared" si="15"/>
        <v>12</v>
      </c>
      <c r="CH61" s="70">
        <f t="shared" si="15"/>
        <v>13</v>
      </c>
      <c r="CI61" s="70">
        <f t="shared" si="15"/>
        <v>8</v>
      </c>
      <c r="CJ61" s="70">
        <f t="shared" si="15"/>
        <v>8</v>
      </c>
      <c r="CK61" s="70">
        <f t="shared" si="15"/>
        <v>9</v>
      </c>
      <c r="CL61" s="52"/>
      <c r="CM61" s="53"/>
      <c r="CN61" s="53"/>
      <c r="CO61" s="53"/>
      <c r="CP61" s="53"/>
      <c r="CQ61" s="53"/>
      <c r="CR61" s="53"/>
      <c r="CS61" s="53"/>
      <c r="CT61" s="53"/>
      <c r="CU61" s="53"/>
    </row>
    <row r="62" spans="1:99" x14ac:dyDescent="0.25">
      <c r="A62" s="27"/>
      <c r="B62" s="27"/>
      <c r="C62" s="27"/>
      <c r="D62" s="27"/>
      <c r="E62" s="27"/>
      <c r="F62" s="27"/>
      <c r="G62" s="27"/>
      <c r="H62" s="27"/>
      <c r="I62" s="27"/>
      <c r="J62" s="27"/>
      <c r="K62" s="51"/>
      <c r="L62" s="51"/>
      <c r="M62" s="51"/>
      <c r="N62" s="51"/>
      <c r="O62" s="51"/>
      <c r="P62" s="51"/>
      <c r="Q62" s="51"/>
      <c r="R62" s="51"/>
      <c r="S62" s="51"/>
      <c r="T62" s="51"/>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1"/>
      <c r="BV62" s="51"/>
      <c r="BW62" s="51"/>
      <c r="BX62" s="51"/>
      <c r="BY62" s="51"/>
      <c r="BZ62" s="51"/>
      <c r="CA62" s="52"/>
      <c r="CB62" s="69"/>
      <c r="CC62" s="70"/>
      <c r="CD62" s="70"/>
      <c r="CE62" s="70"/>
      <c r="CF62" s="70"/>
      <c r="CG62" s="70"/>
      <c r="CH62" s="70"/>
      <c r="CI62" s="70"/>
      <c r="CJ62" s="70"/>
      <c r="CK62" s="70"/>
      <c r="CL62" s="52"/>
      <c r="CM62" s="53"/>
      <c r="CN62" s="53"/>
      <c r="CO62" s="53"/>
      <c r="CP62" s="53"/>
      <c r="CQ62" s="53"/>
      <c r="CR62" s="53"/>
      <c r="CS62" s="53"/>
      <c r="CT62" s="53"/>
      <c r="CU62" s="53"/>
    </row>
    <row r="63" spans="1:99" x14ac:dyDescent="0.25">
      <c r="A63" s="27"/>
      <c r="B63" s="27"/>
      <c r="C63" s="27"/>
      <c r="D63" s="27"/>
      <c r="E63" s="27"/>
      <c r="F63" s="27"/>
      <c r="G63" s="27"/>
      <c r="H63" s="27"/>
      <c r="I63" s="27"/>
      <c r="J63" s="27"/>
      <c r="K63" s="51"/>
      <c r="L63" s="51"/>
      <c r="M63" s="51"/>
      <c r="N63" s="51"/>
      <c r="O63" s="51"/>
      <c r="P63" s="51"/>
      <c r="Q63" s="51"/>
      <c r="R63" s="51"/>
      <c r="S63" s="51"/>
      <c r="T63" s="51"/>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1"/>
      <c r="BV63" s="51"/>
      <c r="BW63" s="51"/>
      <c r="BX63" s="51"/>
      <c r="BY63" s="51"/>
      <c r="BZ63" s="51"/>
      <c r="CA63" s="52"/>
      <c r="CB63" s="69"/>
      <c r="CC63" s="70"/>
      <c r="CD63" s="70"/>
      <c r="CE63" s="70"/>
      <c r="CF63" s="70"/>
      <c r="CG63" s="70"/>
      <c r="CH63" s="70"/>
      <c r="CI63" s="70"/>
      <c r="CJ63" s="70"/>
      <c r="CK63" s="70"/>
      <c r="CL63" s="52"/>
      <c r="CM63" s="53"/>
      <c r="CN63" s="53"/>
      <c r="CO63" s="53"/>
      <c r="CP63" s="53"/>
      <c r="CQ63" s="53"/>
      <c r="CR63" s="53"/>
      <c r="CS63" s="53"/>
      <c r="CT63" s="53"/>
      <c r="CU63" s="53"/>
    </row>
    <row r="64" spans="1:99" x14ac:dyDescent="0.25">
      <c r="A64" s="27"/>
      <c r="B64" s="27"/>
      <c r="C64" s="27"/>
      <c r="D64" s="27"/>
      <c r="E64" s="27"/>
      <c r="F64" s="27"/>
      <c r="G64" s="27"/>
      <c r="H64" s="27"/>
      <c r="I64" s="27"/>
      <c r="J64" s="27"/>
      <c r="K64" s="51"/>
      <c r="L64" s="51"/>
      <c r="M64" s="51"/>
      <c r="N64" s="51"/>
      <c r="O64" s="51"/>
      <c r="P64" s="51"/>
      <c r="Q64" s="51"/>
      <c r="R64" s="51"/>
      <c r="S64" s="51"/>
      <c r="T64" s="51"/>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1"/>
      <c r="BV64" s="51"/>
      <c r="BW64" s="51"/>
      <c r="BX64" s="51"/>
      <c r="BY64" s="51"/>
      <c r="BZ64" s="51"/>
      <c r="CA64" s="52"/>
      <c r="CB64" s="69"/>
      <c r="CC64" s="70"/>
      <c r="CD64" s="70"/>
      <c r="CE64" s="70"/>
      <c r="CF64" s="70"/>
      <c r="CG64" s="70"/>
      <c r="CH64" s="70"/>
      <c r="CI64" s="70"/>
      <c r="CJ64" s="70"/>
      <c r="CK64" s="70"/>
      <c r="CL64" s="52"/>
      <c r="CM64" s="53"/>
      <c r="CN64" s="53"/>
      <c r="CO64" s="53"/>
      <c r="CP64" s="53"/>
      <c r="CQ64" s="53"/>
      <c r="CR64" s="53"/>
      <c r="CS64" s="53"/>
      <c r="CT64" s="53"/>
      <c r="CU64" s="53"/>
    </row>
    <row r="65" spans="1:99" ht="26.25" x14ac:dyDescent="0.4">
      <c r="A65" s="27"/>
      <c r="B65" s="27"/>
      <c r="C65" s="27"/>
      <c r="D65" s="27"/>
      <c r="E65" s="27"/>
      <c r="F65" s="27"/>
      <c r="G65" s="27"/>
      <c r="H65" s="27"/>
      <c r="I65" s="27"/>
      <c r="J65" s="27"/>
      <c r="K65" s="51"/>
      <c r="L65" s="51"/>
      <c r="M65" s="51"/>
      <c r="N65" s="51"/>
      <c r="O65" s="51"/>
      <c r="P65" s="51"/>
      <c r="Q65" s="51"/>
      <c r="R65" s="51"/>
      <c r="S65" s="51"/>
      <c r="T65" s="51"/>
      <c r="U65" s="52"/>
      <c r="V65" s="97"/>
      <c r="W65" s="52" t="s">
        <v>164</v>
      </c>
      <c r="X65" s="52"/>
      <c r="Y65" s="74" t="s">
        <v>108</v>
      </c>
      <c r="Z65" s="75"/>
      <c r="AA65" s="75"/>
      <c r="AB65" s="75"/>
      <c r="AC65" s="75"/>
      <c r="AD65" s="75"/>
      <c r="AE65" s="75"/>
      <c r="AF65" s="75"/>
      <c r="AG65" s="75"/>
      <c r="AH65" s="96" t="s">
        <v>105</v>
      </c>
      <c r="AI65" s="52"/>
      <c r="AJ65" s="95"/>
      <c r="AK65" s="52" t="s">
        <v>203</v>
      </c>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1"/>
      <c r="BV65" s="51"/>
      <c r="BW65" s="51"/>
      <c r="BX65" s="51"/>
      <c r="BY65" s="51"/>
      <c r="BZ65" s="51"/>
      <c r="CA65" s="52"/>
      <c r="CB65" s="69"/>
      <c r="CC65" s="70"/>
      <c r="CD65" s="70"/>
      <c r="CE65" s="70"/>
      <c r="CF65" s="70"/>
      <c r="CG65" s="70"/>
      <c r="CH65" s="70"/>
      <c r="CI65" s="70"/>
      <c r="CJ65" s="70"/>
      <c r="CK65" s="70"/>
      <c r="CL65" s="52"/>
      <c r="CM65" s="53"/>
      <c r="CN65" s="53"/>
      <c r="CO65" s="53"/>
      <c r="CP65" s="53"/>
      <c r="CQ65" s="53"/>
      <c r="CR65" s="53"/>
      <c r="CS65" s="53"/>
      <c r="CT65" s="53"/>
      <c r="CU65" s="53"/>
    </row>
    <row r="66" spans="1:99" x14ac:dyDescent="0.25">
      <c r="A66" s="27"/>
      <c r="B66" s="27"/>
      <c r="C66" s="27"/>
      <c r="D66" s="27"/>
      <c r="E66" s="27"/>
      <c r="F66" s="27"/>
      <c r="G66" s="27"/>
      <c r="H66" s="27"/>
      <c r="I66" s="27"/>
      <c r="J66" s="27"/>
      <c r="K66" s="51"/>
      <c r="L66" s="51"/>
      <c r="M66" s="51"/>
      <c r="N66" s="51"/>
      <c r="O66" s="51"/>
      <c r="P66" s="51"/>
      <c r="Q66" s="51"/>
      <c r="R66" s="51"/>
      <c r="S66" s="51"/>
      <c r="T66" s="51"/>
      <c r="U66" s="52"/>
      <c r="V66" s="47" t="s">
        <v>123</v>
      </c>
      <c r="W66" s="47" t="s">
        <v>117</v>
      </c>
      <c r="X66" s="86" t="s">
        <v>116</v>
      </c>
      <c r="Y66" s="76" t="s">
        <v>103</v>
      </c>
      <c r="Z66" s="106" t="s">
        <v>261</v>
      </c>
      <c r="AA66" s="106" t="s">
        <v>262</v>
      </c>
      <c r="AB66" s="106" t="s">
        <v>263</v>
      </c>
      <c r="AC66" s="106" t="s">
        <v>264</v>
      </c>
      <c r="AD66" s="106" t="s">
        <v>265</v>
      </c>
      <c r="AE66" s="106" t="s">
        <v>266</v>
      </c>
      <c r="AF66" s="106" t="s">
        <v>267</v>
      </c>
      <c r="AG66" s="106" t="s">
        <v>268</v>
      </c>
      <c r="AH66" s="106" t="s">
        <v>269</v>
      </c>
      <c r="AI66" s="77" t="s">
        <v>104</v>
      </c>
      <c r="AJ66" s="78" t="s">
        <v>2</v>
      </c>
      <c r="AK66" s="79" t="str">
        <f>$AK$2</f>
        <v>GSchV_limits</v>
      </c>
      <c r="AL66" s="94" t="s">
        <v>3</v>
      </c>
      <c r="AM66" s="94" t="s">
        <v>4</v>
      </c>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1"/>
      <c r="BV66" s="51"/>
      <c r="BW66" s="51"/>
      <c r="BX66" s="51"/>
      <c r="BY66" s="51"/>
      <c r="BZ66" s="51"/>
      <c r="CA66" s="52"/>
      <c r="CB66" s="69"/>
      <c r="CC66" s="70"/>
      <c r="CD66" s="70"/>
      <c r="CE66" s="70"/>
      <c r="CF66" s="70"/>
      <c r="CG66" s="70"/>
      <c r="CH66" s="70"/>
      <c r="CI66" s="70"/>
      <c r="CJ66" s="70"/>
      <c r="CK66" s="70"/>
      <c r="CL66" s="52"/>
      <c r="CM66" s="54">
        <v>3</v>
      </c>
      <c r="CN66" s="54">
        <v>4</v>
      </c>
      <c r="CO66" s="54">
        <v>5</v>
      </c>
      <c r="CP66" s="54">
        <v>6</v>
      </c>
      <c r="CQ66" s="54">
        <v>7</v>
      </c>
      <c r="CR66" s="54">
        <v>8</v>
      </c>
      <c r="CS66" s="54">
        <v>9</v>
      </c>
      <c r="CT66" s="54">
        <v>10</v>
      </c>
      <c r="CU66" s="54">
        <v>11</v>
      </c>
    </row>
    <row r="67" spans="1:99" x14ac:dyDescent="0.25">
      <c r="A67" s="27"/>
      <c r="B67" s="27"/>
      <c r="C67" s="27"/>
      <c r="D67" s="27"/>
      <c r="E67" s="27"/>
      <c r="F67" s="27"/>
      <c r="G67" s="27"/>
      <c r="H67" s="27"/>
      <c r="I67" s="27"/>
      <c r="J67" s="27"/>
      <c r="K67" s="51"/>
      <c r="L67" s="51"/>
      <c r="M67" s="51"/>
      <c r="N67" s="51"/>
      <c r="O67" s="51"/>
      <c r="P67" s="51"/>
      <c r="Q67" s="51"/>
      <c r="R67" s="51"/>
      <c r="S67" s="51"/>
      <c r="T67" s="51"/>
      <c r="U67" s="52"/>
      <c r="V67" s="80" t="str">
        <f>INDEX('Detected Compounds limits'!$B$2:$I$50, MATCH($Y67,'Detected Compounds limits'!$B$2:$B$50, 0), MATCH(V$4,'Detected Compounds limits'!$B$2:$I$2,0))</f>
        <v>x</v>
      </c>
      <c r="W67" s="80"/>
      <c r="X67" s="81"/>
      <c r="Y67" s="82" t="s">
        <v>12</v>
      </c>
      <c r="Z67" s="80"/>
      <c r="AA67" s="80"/>
      <c r="AB67" s="80"/>
      <c r="AC67" s="80"/>
      <c r="AD67" s="80"/>
      <c r="AE67" s="80"/>
      <c r="AF67" s="80">
        <v>2.7E-2</v>
      </c>
      <c r="AG67" s="80">
        <v>3.6999999999999998E-2</v>
      </c>
      <c r="AH67" s="80"/>
      <c r="AI67" s="83">
        <v>3.6999999999999998E-2</v>
      </c>
      <c r="AJ67" s="80">
        <f>INDEX('Detected Compounds limits'!$B$2:$H$50, MATCH($Y67,'Detected Compounds limits'!$B$2:$B$50, 0), MATCH(AJ$4,'Detected Compounds limits'!$B$2:$H$2,0))</f>
        <v>0.02</v>
      </c>
      <c r="AK67" s="80">
        <f>INDEX('Detected Compounds limits'!$B$2:$H$50, MATCH($Y67,'Detected Compounds limits'!$B$2:$B$50, 0), MATCH(AK$2,'Detected Compounds limits'!$B$2:$H$2,0))</f>
        <v>10</v>
      </c>
      <c r="AL67" s="80">
        <f>INDEX('Detected Compounds limits'!$B$2:$H$50, MATCH($Y67,'Detected Compounds limits'!$B$2:$B$50, 0), MATCH(AL$4,'Detected Compounds limits'!$B$2:$H$2,0))</f>
        <v>10</v>
      </c>
      <c r="AM67" s="80">
        <f>INDEX('Detected Compounds limits'!$B$2:$H$50, MATCH($Y67,'Detected Compounds limits'!$B$2:$B$50, 0), MATCH(AM$4,'Detected Compounds limits'!$B$2:$H$2,0))</f>
        <v>10</v>
      </c>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1"/>
      <c r="BV67" s="51"/>
      <c r="BW67" s="51"/>
      <c r="BX67" s="51"/>
      <c r="BY67" s="51"/>
      <c r="BZ67" s="51"/>
      <c r="CA67" s="52"/>
      <c r="CB67" s="69"/>
      <c r="CC67" s="70"/>
      <c r="CD67" s="70"/>
      <c r="CE67" s="70"/>
      <c r="CF67" s="70"/>
      <c r="CG67" s="70"/>
      <c r="CH67" s="70"/>
      <c r="CI67" s="70"/>
      <c r="CJ67" s="70"/>
      <c r="CK67" s="70"/>
      <c r="CL67" s="52"/>
      <c r="CM67" s="55"/>
      <c r="CN67" s="55"/>
      <c r="CO67" s="55"/>
      <c r="CP67" s="55"/>
      <c r="CQ67" s="55"/>
      <c r="CR67" s="55"/>
      <c r="CS67" s="55"/>
      <c r="CT67" s="55"/>
      <c r="CU67" s="55"/>
    </row>
    <row r="68" spans="1:99" x14ac:dyDescent="0.25">
      <c r="A68" s="27"/>
      <c r="B68" s="27"/>
      <c r="C68" s="27"/>
      <c r="D68" s="27"/>
      <c r="E68" s="27"/>
      <c r="F68" s="27"/>
      <c r="G68" s="27"/>
      <c r="H68" s="27"/>
      <c r="I68" s="27"/>
      <c r="J68" s="27"/>
      <c r="K68" s="51"/>
      <c r="L68" s="51"/>
      <c r="M68" s="51"/>
      <c r="N68" s="51"/>
      <c r="O68" s="51"/>
      <c r="P68" s="51"/>
      <c r="Q68" s="51"/>
      <c r="R68" s="51"/>
      <c r="S68" s="51"/>
      <c r="T68" s="51"/>
      <c r="U68" s="52"/>
      <c r="V68" s="80" t="str">
        <f>INDEX('Detected Compounds limits'!$B$2:$I$50, MATCH($Y68,'Detected Compounds limits'!$B$2:$B$50, 0), MATCH(V$4,'Detected Compounds limits'!$B$2:$I$2,0))</f>
        <v xml:space="preserve"> </v>
      </c>
      <c r="W68" s="80"/>
      <c r="X68" s="81"/>
      <c r="Y68" s="82" t="s">
        <v>10</v>
      </c>
      <c r="Z68" s="80">
        <v>2.3E-2</v>
      </c>
      <c r="AA68" s="80">
        <v>0.02</v>
      </c>
      <c r="AB68" s="80"/>
      <c r="AC68" s="80"/>
      <c r="AD68" s="80"/>
      <c r="AE68" s="80"/>
      <c r="AF68" s="80"/>
      <c r="AG68" s="80"/>
      <c r="AH68" s="80"/>
      <c r="AI68" s="83">
        <v>2.3E-2</v>
      </c>
      <c r="AJ68" s="80">
        <f>INDEX('Detected Compounds limits'!$B$2:$H$50, MATCH($Y68,'Detected Compounds limits'!$B$2:$B$50, 0), MATCH(AJ$4,'Detected Compounds limits'!$B$2:$H$2,0))</f>
        <v>0.02</v>
      </c>
      <c r="AK68" s="80">
        <f>INDEX('Detected Compounds limits'!$B$2:$H$50, MATCH($Y68,'Detected Compounds limits'!$B$2:$B$50, 0), MATCH(AK$2,'Detected Compounds limits'!$B$2:$H$2,0))</f>
        <v>0.1</v>
      </c>
      <c r="AL68" s="80">
        <f>INDEX('Detected Compounds limits'!$B$2:$H$50, MATCH($Y68,'Detected Compounds limits'!$B$2:$B$50, 0), MATCH(AL$4,'Detected Compounds limits'!$B$2:$H$2,0))</f>
        <v>0.1</v>
      </c>
      <c r="AM68" s="80">
        <f>INDEX('Detected Compounds limits'!$B$2:$H$50, MATCH($Y68,'Detected Compounds limits'!$B$2:$B$50, 0), MATCH(AM$4,'Detected Compounds limits'!$B$2:$H$2,0))</f>
        <v>270</v>
      </c>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1"/>
      <c r="BV68" s="51"/>
      <c r="BW68" s="51"/>
      <c r="BX68" s="51"/>
      <c r="BY68" s="51"/>
      <c r="BZ68" s="51"/>
      <c r="CA68" s="52"/>
      <c r="CB68" s="69"/>
      <c r="CC68" s="70"/>
      <c r="CD68" s="70"/>
      <c r="CE68" s="70"/>
      <c r="CF68" s="70"/>
      <c r="CG68" s="70"/>
      <c r="CH68" s="70"/>
      <c r="CI68" s="70"/>
      <c r="CJ68" s="70"/>
      <c r="CK68" s="70"/>
      <c r="CL68" s="52"/>
      <c r="CM68" s="55"/>
      <c r="CN68" s="55" t="s">
        <v>209</v>
      </c>
      <c r="CO68" s="55"/>
      <c r="CP68" s="55"/>
      <c r="CQ68" s="55"/>
      <c r="CR68" s="55"/>
      <c r="CS68" s="55"/>
      <c r="CT68" s="55"/>
      <c r="CU68" s="55"/>
    </row>
    <row r="69" spans="1:99" x14ac:dyDescent="0.25">
      <c r="A69" s="27"/>
      <c r="B69" s="27"/>
      <c r="C69" s="27"/>
      <c r="D69" s="27"/>
      <c r="E69" s="27"/>
      <c r="F69" s="27"/>
      <c r="G69" s="27"/>
      <c r="H69" s="27"/>
      <c r="I69" s="27"/>
      <c r="J69" s="27"/>
      <c r="K69" s="51"/>
      <c r="L69" s="51"/>
      <c r="M69" s="51"/>
      <c r="N69" s="51"/>
      <c r="O69" s="51"/>
      <c r="P69" s="51"/>
      <c r="Q69" s="51"/>
      <c r="R69" s="51"/>
      <c r="S69" s="51"/>
      <c r="T69" s="51"/>
      <c r="U69" s="52"/>
      <c r="V69" s="80" t="str">
        <f>INDEX('Detected Compounds limits'!$B$2:$I$50, MATCH($Y69,'Detected Compounds limits'!$B$2:$B$50, 0), MATCH(V$4,'Detected Compounds limits'!$B$2:$I$2,0))</f>
        <v xml:space="preserve"> </v>
      </c>
      <c r="W69" s="80"/>
      <c r="X69" s="81"/>
      <c r="Y69" s="82" t="s">
        <v>14</v>
      </c>
      <c r="Z69" s="80">
        <v>4.0000000000000003E-5</v>
      </c>
      <c r="AA69" s="80"/>
      <c r="AB69" s="80"/>
      <c r="AC69" s="80">
        <v>3.4E-5</v>
      </c>
      <c r="AD69" s="80"/>
      <c r="AE69" s="80"/>
      <c r="AF69" s="80"/>
      <c r="AG69" s="80"/>
      <c r="AH69" s="80"/>
      <c r="AI69" s="83">
        <v>4.0000000000000003E-5</v>
      </c>
      <c r="AJ69" s="80">
        <f>INDEX('Detected Compounds limits'!$B$2:$H$50, MATCH($Y69,'Detected Compounds limits'!$B$2:$B$50, 0), MATCH(AJ$4,'Detected Compounds limits'!$B$2:$H$2,0))</f>
        <v>3.0000000000000001E-5</v>
      </c>
      <c r="AK69" s="80">
        <f>INDEX('Detected Compounds limits'!$B$2:$H$50, MATCH($Y69,'Detected Compounds limits'!$B$2:$B$50, 0), MATCH(AK$2,'Detected Compounds limits'!$B$2:$H$2,0))</f>
        <v>0.1</v>
      </c>
      <c r="AL69" s="80">
        <f>INDEX('Detected Compounds limits'!$B$2:$H$50, MATCH($Y69,'Detected Compounds limits'!$B$2:$B$50, 0), MATCH(AL$4,'Detected Compounds limits'!$B$2:$H$2,0))</f>
        <v>0.1</v>
      </c>
      <c r="AM69" s="80">
        <f>INDEX('Detected Compounds limits'!$B$2:$H$50, MATCH($Y69,'Detected Compounds limits'!$B$2:$B$50, 0), MATCH(AM$4,'Detected Compounds limits'!$B$2:$H$2,0))</f>
        <v>9.5000000000000005E-5</v>
      </c>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1"/>
      <c r="BV69" s="51"/>
      <c r="BW69" s="51"/>
      <c r="BX69" s="51"/>
      <c r="BY69" s="51"/>
      <c r="BZ69" s="51"/>
      <c r="CA69" s="52"/>
      <c r="CB69" s="69"/>
      <c r="CC69" s="70"/>
      <c r="CD69" s="70"/>
      <c r="CE69" s="70"/>
      <c r="CF69" s="70"/>
      <c r="CG69" s="70"/>
      <c r="CH69" s="70"/>
      <c r="CI69" s="70"/>
      <c r="CJ69" s="70"/>
      <c r="CK69" s="70"/>
      <c r="CL69" s="52"/>
      <c r="CM69" s="55"/>
      <c r="CN69" s="55"/>
      <c r="CO69" s="55"/>
      <c r="CP69" s="55"/>
      <c r="CQ69" s="55"/>
      <c r="CR69" s="55"/>
      <c r="CS69" s="55"/>
      <c r="CT69" s="55"/>
      <c r="CU69" s="55"/>
    </row>
    <row r="70" spans="1:99" x14ac:dyDescent="0.25">
      <c r="A70" s="27"/>
      <c r="B70" s="27"/>
      <c r="C70" s="27"/>
      <c r="D70" s="27"/>
      <c r="E70" s="27"/>
      <c r="F70" s="27"/>
      <c r="G70" s="27"/>
      <c r="H70" s="27"/>
      <c r="I70" s="27"/>
      <c r="J70" s="27"/>
      <c r="K70" s="51"/>
      <c r="L70" s="51"/>
      <c r="M70" s="51"/>
      <c r="N70" s="51"/>
      <c r="O70" s="51"/>
      <c r="P70" s="51"/>
      <c r="Q70" s="51"/>
      <c r="R70" s="51"/>
      <c r="S70" s="51"/>
      <c r="T70" s="51"/>
      <c r="U70" s="52"/>
      <c r="V70" s="80" t="str">
        <f>INDEX('Detected Compounds limits'!$B$2:$I$50, MATCH($Y70,'Detected Compounds limits'!$B$2:$B$50, 0), MATCH(V$4,'Detected Compounds limits'!$B$2:$I$2,0))</f>
        <v xml:space="preserve"> </v>
      </c>
      <c r="W70" s="80"/>
      <c r="X70" s="81"/>
      <c r="Y70" s="82" t="s">
        <v>20</v>
      </c>
      <c r="Z70" s="80"/>
      <c r="AA70" s="80"/>
      <c r="AB70" s="80"/>
      <c r="AC70" s="80"/>
      <c r="AD70" s="80"/>
      <c r="AE70" s="80"/>
      <c r="AF70" s="80"/>
      <c r="AG70" s="80">
        <v>1.4999999999999999E-2</v>
      </c>
      <c r="AH70" s="80"/>
      <c r="AI70" s="83">
        <v>1.4999999999999999E-2</v>
      </c>
      <c r="AJ70" s="80">
        <f>INDEX('Detected Compounds limits'!$B$2:$H$50, MATCH($Y70,'Detected Compounds limits'!$B$2:$B$50, 0), MATCH(AJ$4,'Detected Compounds limits'!$B$2:$H$2,0))</f>
        <v>1.4999999999999999E-2</v>
      </c>
      <c r="AK70" s="80">
        <f>INDEX('Detected Compounds limits'!$B$2:$H$50, MATCH($Y70,'Detected Compounds limits'!$B$2:$B$50, 0), MATCH(AK$2,'Detected Compounds limits'!$B$2:$H$2,0))</f>
        <v>0.1</v>
      </c>
      <c r="AL70" s="80">
        <f>INDEX('Detected Compounds limits'!$B$2:$H$50, MATCH($Y70,'Detected Compounds limits'!$B$2:$B$50, 0), MATCH(AL$4,'Detected Compounds limits'!$B$2:$H$2,0))</f>
        <v>0.1</v>
      </c>
      <c r="AM70" s="80">
        <f>INDEX('Detected Compounds limits'!$B$2:$H$50, MATCH($Y70,'Detected Compounds limits'!$B$2:$B$50, 0), MATCH(AM$4,'Detected Compounds limits'!$B$2:$H$2,0))</f>
        <v>10</v>
      </c>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1"/>
      <c r="BV70" s="51"/>
      <c r="BW70" s="51"/>
      <c r="BX70" s="51"/>
      <c r="BY70" s="51"/>
      <c r="BZ70" s="51"/>
      <c r="CA70" s="52"/>
      <c r="CB70" s="69"/>
      <c r="CC70" s="70"/>
      <c r="CD70" s="70"/>
      <c r="CE70" s="70"/>
      <c r="CF70" s="70"/>
      <c r="CG70" s="70"/>
      <c r="CH70" s="70"/>
      <c r="CI70" s="70"/>
      <c r="CJ70" s="70"/>
      <c r="CK70" s="70"/>
      <c r="CL70" s="52"/>
      <c r="CM70" s="54"/>
      <c r="CN70" s="54"/>
      <c r="CO70" s="54"/>
      <c r="CP70" s="54"/>
      <c r="CQ70" s="54"/>
      <c r="CR70" s="54"/>
      <c r="CS70" s="54"/>
      <c r="CT70" s="54" t="s">
        <v>209</v>
      </c>
      <c r="CU70" s="54"/>
    </row>
    <row r="71" spans="1:99" x14ac:dyDescent="0.25">
      <c r="A71" s="27"/>
      <c r="B71" s="27"/>
      <c r="C71" s="27"/>
      <c r="D71" s="27"/>
      <c r="E71" s="27"/>
      <c r="F71" s="27"/>
      <c r="G71" s="27"/>
      <c r="H71" s="27"/>
      <c r="I71" s="27"/>
      <c r="J71" s="27"/>
      <c r="K71" s="51"/>
      <c r="L71" s="51"/>
      <c r="M71" s="51"/>
      <c r="N71" s="51"/>
      <c r="O71" s="51"/>
      <c r="P71" s="51"/>
      <c r="Q71" s="51"/>
      <c r="R71" s="51"/>
      <c r="S71" s="51"/>
      <c r="T71" s="51"/>
      <c r="U71" s="52"/>
      <c r="V71" s="80" t="str">
        <f>INDEX('Detected Compounds limits'!$B$2:$I$50, MATCH($Y71,'Detected Compounds limits'!$B$2:$B$50, 0), MATCH(V$4,'Detected Compounds limits'!$B$2:$I$2,0))</f>
        <v>x</v>
      </c>
      <c r="W71" s="80"/>
      <c r="X71" s="81"/>
      <c r="Y71" s="82" t="s">
        <v>16</v>
      </c>
      <c r="Z71" s="80">
        <v>0.28999999999999998</v>
      </c>
      <c r="AA71" s="80">
        <v>0.26</v>
      </c>
      <c r="AB71" s="80">
        <v>0.37</v>
      </c>
      <c r="AC71" s="80">
        <v>0.45</v>
      </c>
      <c r="AD71" s="80">
        <v>0.52</v>
      </c>
      <c r="AE71" s="80">
        <v>0.7</v>
      </c>
      <c r="AF71" s="80">
        <v>0.57999999999999996</v>
      </c>
      <c r="AG71" s="80">
        <v>0.41</v>
      </c>
      <c r="AH71" s="80">
        <v>0.38</v>
      </c>
      <c r="AI71" s="83">
        <v>0.7</v>
      </c>
      <c r="AJ71" s="80">
        <f>INDEX('Detected Compounds limits'!$B$2:$H$50, MATCH($Y71,'Detected Compounds limits'!$B$2:$B$50, 0), MATCH(AJ$4,'Detected Compounds limits'!$B$2:$H$2,0))</f>
        <v>1.7000000000000001E-2</v>
      </c>
      <c r="AK71" s="80">
        <f>INDEX('Detected Compounds limits'!$B$2:$H$50, MATCH($Y71,'Detected Compounds limits'!$B$2:$B$50, 0), MATCH(AK$2,'Detected Compounds limits'!$B$2:$H$2,0))</f>
        <v>10</v>
      </c>
      <c r="AL71" s="80">
        <f>INDEX('Detected Compounds limits'!$B$2:$H$50, MATCH($Y71,'Detected Compounds limits'!$B$2:$B$50, 0), MATCH(AL$4,'Detected Compounds limits'!$B$2:$H$2,0))</f>
        <v>10</v>
      </c>
      <c r="AM71" s="80">
        <f>INDEX('Detected Compounds limits'!$B$2:$H$50, MATCH($Y71,'Detected Compounds limits'!$B$2:$B$50, 0), MATCH(AM$4,'Detected Compounds limits'!$B$2:$H$2,0))</f>
        <v>250</v>
      </c>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1"/>
      <c r="BV71" s="51"/>
      <c r="BW71" s="51"/>
      <c r="BX71" s="51"/>
      <c r="BY71" s="51"/>
      <c r="BZ71" s="51"/>
      <c r="CA71" s="52"/>
      <c r="CB71" s="69"/>
      <c r="CC71" s="70"/>
      <c r="CD71" s="70"/>
      <c r="CE71" s="70"/>
      <c r="CF71" s="70"/>
      <c r="CG71" s="70"/>
      <c r="CH71" s="70"/>
      <c r="CI71" s="70"/>
      <c r="CJ71" s="70"/>
      <c r="CK71" s="70"/>
      <c r="CL71" s="52"/>
      <c r="CM71" s="55"/>
      <c r="CN71" s="55"/>
      <c r="CO71" s="55"/>
      <c r="CP71" s="55"/>
      <c r="CQ71" s="55"/>
      <c r="CR71" s="55"/>
      <c r="CS71" s="55"/>
      <c r="CT71" s="55"/>
      <c r="CU71" s="55"/>
    </row>
    <row r="72" spans="1:99" x14ac:dyDescent="0.25">
      <c r="A72" s="27"/>
      <c r="B72" s="27"/>
      <c r="C72" s="27"/>
      <c r="D72" s="27"/>
      <c r="E72" s="27"/>
      <c r="F72" s="27"/>
      <c r="G72" s="27"/>
      <c r="H72" s="27"/>
      <c r="I72" s="27"/>
      <c r="J72" s="27"/>
      <c r="K72" s="51"/>
      <c r="L72" s="51"/>
      <c r="M72" s="51"/>
      <c r="N72" s="51"/>
      <c r="O72" s="51"/>
      <c r="P72" s="51"/>
      <c r="Q72" s="51"/>
      <c r="R72" s="51"/>
      <c r="S72" s="51"/>
      <c r="T72" s="51"/>
      <c r="U72" s="52"/>
      <c r="V72" s="80" t="str">
        <f>INDEX('Detected Compounds limits'!$B$2:$I$50, MATCH($Y72,'Detected Compounds limits'!$B$2:$B$50, 0), MATCH(V$4,'Detected Compounds limits'!$B$2:$I$2,0))</f>
        <v>x</v>
      </c>
      <c r="W72" s="80"/>
      <c r="X72" s="81"/>
      <c r="Y72" s="82" t="s">
        <v>18</v>
      </c>
      <c r="Z72" s="80">
        <v>0.14000000000000001</v>
      </c>
      <c r="AA72" s="80">
        <v>0.11</v>
      </c>
      <c r="AB72" s="80">
        <v>0.19</v>
      </c>
      <c r="AC72" s="80">
        <v>0.21</v>
      </c>
      <c r="AD72" s="80">
        <v>0.28000000000000003</v>
      </c>
      <c r="AE72" s="80">
        <v>0.33</v>
      </c>
      <c r="AF72" s="80">
        <v>0.27</v>
      </c>
      <c r="AG72" s="80">
        <v>0.18</v>
      </c>
      <c r="AH72" s="80">
        <v>0.16</v>
      </c>
      <c r="AI72" s="83">
        <v>0.33</v>
      </c>
      <c r="AJ72" s="80">
        <f>INDEX('Detected Compounds limits'!$B$2:$H$50, MATCH($Y72,'Detected Compounds limits'!$B$2:$B$50, 0), MATCH(AJ$4,'Detected Compounds limits'!$B$2:$H$2,0))</f>
        <v>2.1000000000000001E-2</v>
      </c>
      <c r="AK72" s="80">
        <f>INDEX('Detected Compounds limits'!$B$2:$H$50, MATCH($Y72,'Detected Compounds limits'!$B$2:$B$50, 0), MATCH(AK$2,'Detected Compounds limits'!$B$2:$H$2,0))</f>
        <v>10</v>
      </c>
      <c r="AL72" s="80">
        <f>INDEX('Detected Compounds limits'!$B$2:$H$50, MATCH($Y72,'Detected Compounds limits'!$B$2:$B$50, 0), MATCH(AL$4,'Detected Compounds limits'!$B$2:$H$2,0))</f>
        <v>10</v>
      </c>
      <c r="AM72" s="80">
        <f>INDEX('Detected Compounds limits'!$B$2:$H$50, MATCH($Y72,'Detected Compounds limits'!$B$2:$B$50, 0), MATCH(AM$4,'Detected Compounds limits'!$B$2:$H$2,0))</f>
        <v>37</v>
      </c>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1"/>
      <c r="BV72" s="51"/>
      <c r="BW72" s="51"/>
      <c r="BX72" s="51"/>
      <c r="BY72" s="51"/>
      <c r="BZ72" s="51"/>
      <c r="CA72" s="52"/>
      <c r="CB72" s="69"/>
      <c r="CC72" s="70"/>
      <c r="CD72" s="70"/>
      <c r="CE72" s="70"/>
      <c r="CF72" s="70"/>
      <c r="CG72" s="70"/>
      <c r="CH72" s="70"/>
      <c r="CI72" s="70"/>
      <c r="CJ72" s="70"/>
      <c r="CK72" s="70"/>
      <c r="CL72" s="52"/>
      <c r="CM72" s="55"/>
      <c r="CN72" s="55"/>
      <c r="CO72" s="55"/>
      <c r="CP72" s="55"/>
      <c r="CQ72" s="55"/>
      <c r="CR72" s="55"/>
      <c r="CS72" s="55"/>
      <c r="CT72" s="55"/>
      <c r="CU72" s="55"/>
    </row>
    <row r="73" spans="1:99" x14ac:dyDescent="0.25">
      <c r="A73" s="27"/>
      <c r="B73" s="27"/>
      <c r="C73" s="27"/>
      <c r="D73" s="27"/>
      <c r="E73" s="27"/>
      <c r="F73" s="27"/>
      <c r="G73" s="27"/>
      <c r="H73" s="27"/>
      <c r="I73" s="27"/>
      <c r="J73" s="27"/>
      <c r="K73" s="51"/>
      <c r="L73" s="51"/>
      <c r="M73" s="51"/>
      <c r="N73" s="51"/>
      <c r="O73" s="51"/>
      <c r="P73" s="51"/>
      <c r="Q73" s="51"/>
      <c r="R73" s="51"/>
      <c r="S73" s="51"/>
      <c r="T73" s="51"/>
      <c r="U73" s="52"/>
      <c r="V73" s="80" t="str">
        <f>INDEX('Detected Compounds limits'!$B$2:$I$50, MATCH($Y73,'Detected Compounds limits'!$B$2:$B$50, 0), MATCH(V$4,'Detected Compounds limits'!$B$2:$I$2,0))</f>
        <v>x</v>
      </c>
      <c r="W73" s="80"/>
      <c r="X73" s="81"/>
      <c r="Y73" s="82" t="s">
        <v>26</v>
      </c>
      <c r="Z73" s="80"/>
      <c r="AA73" s="80"/>
      <c r="AB73" s="80"/>
      <c r="AC73" s="80"/>
      <c r="AD73" s="80"/>
      <c r="AE73" s="80">
        <v>0.05</v>
      </c>
      <c r="AF73" s="80">
        <v>0.05</v>
      </c>
      <c r="AG73" s="80">
        <v>0.05</v>
      </c>
      <c r="AH73" s="80">
        <v>0.05</v>
      </c>
      <c r="AI73" s="83">
        <v>0.05</v>
      </c>
      <c r="AJ73" s="80">
        <f>INDEX('Detected Compounds limits'!$B$2:$H$50, MATCH($Y73,'Detected Compounds limits'!$B$2:$B$50, 0), MATCH(AJ$4,'Detected Compounds limits'!$B$2:$H$2,0))</f>
        <v>0.05</v>
      </c>
      <c r="AK73" s="80">
        <f>INDEX('Detected Compounds limits'!$B$2:$H$50, MATCH($Y73,'Detected Compounds limits'!$B$2:$B$50, 0), MATCH(AK$2,'Detected Compounds limits'!$B$2:$H$2,0))</f>
        <v>10</v>
      </c>
      <c r="AL73" s="80">
        <f>INDEX('Detected Compounds limits'!$B$2:$H$50, MATCH($Y73,'Detected Compounds limits'!$B$2:$B$50, 0), MATCH(AL$4,'Detected Compounds limits'!$B$2:$H$2,0))</f>
        <v>10</v>
      </c>
      <c r="AM73" s="80">
        <f>INDEX('Detected Compounds limits'!$B$2:$H$50, MATCH($Y73,'Detected Compounds limits'!$B$2:$B$50, 0), MATCH(AM$4,'Detected Compounds limits'!$B$2:$H$2,0))</f>
        <v>10</v>
      </c>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1"/>
      <c r="BV73" s="51"/>
      <c r="BW73" s="51"/>
      <c r="BX73" s="51"/>
      <c r="BY73" s="51"/>
      <c r="BZ73" s="51"/>
      <c r="CA73" s="52"/>
      <c r="CB73" s="69"/>
      <c r="CC73" s="70"/>
      <c r="CD73" s="70"/>
      <c r="CE73" s="70"/>
      <c r="CF73" s="70"/>
      <c r="CG73" s="70"/>
      <c r="CH73" s="70"/>
      <c r="CI73" s="70"/>
      <c r="CJ73" s="70"/>
      <c r="CK73" s="70"/>
      <c r="CL73" s="52"/>
      <c r="CM73" s="55"/>
      <c r="CN73" s="55"/>
      <c r="CO73" s="55"/>
      <c r="CP73" s="55"/>
      <c r="CQ73" s="55"/>
      <c r="CR73" s="55" t="s">
        <v>209</v>
      </c>
      <c r="CS73" s="55" t="s">
        <v>209</v>
      </c>
      <c r="CT73" s="55" t="s">
        <v>209</v>
      </c>
      <c r="CU73" s="55" t="s">
        <v>209</v>
      </c>
    </row>
    <row r="74" spans="1:99" x14ac:dyDescent="0.25">
      <c r="A74" s="27"/>
      <c r="B74" s="27"/>
      <c r="C74" s="27"/>
      <c r="D74" s="27"/>
      <c r="E74" s="27"/>
      <c r="F74" s="27"/>
      <c r="G74" s="27"/>
      <c r="H74" s="27"/>
      <c r="I74" s="27"/>
      <c r="J74" s="27"/>
      <c r="K74" s="51"/>
      <c r="L74" s="51"/>
      <c r="M74" s="51"/>
      <c r="N74" s="51"/>
      <c r="O74" s="51"/>
      <c r="P74" s="51"/>
      <c r="Q74" s="51"/>
      <c r="R74" s="51"/>
      <c r="S74" s="51"/>
      <c r="T74" s="51"/>
      <c r="U74" s="52"/>
      <c r="V74" s="80" t="str">
        <f>INDEX('Detected Compounds limits'!$B$2:$I$50, MATCH($Y74,'Detected Compounds limits'!$B$2:$B$50, 0), MATCH(V$4,'Detected Compounds limits'!$B$2:$I$2,0))</f>
        <v>x</v>
      </c>
      <c r="W74" s="80"/>
      <c r="X74" s="81"/>
      <c r="Y74" s="82" t="s">
        <v>30</v>
      </c>
      <c r="Z74" s="80">
        <v>0.23</v>
      </c>
      <c r="AA74" s="80">
        <v>0.28000000000000003</v>
      </c>
      <c r="AB74" s="80">
        <v>0.2</v>
      </c>
      <c r="AC74" s="80">
        <v>0.41</v>
      </c>
      <c r="AD74" s="80">
        <v>0.2</v>
      </c>
      <c r="AE74" s="80">
        <v>0.22</v>
      </c>
      <c r="AF74" s="80">
        <v>0.26</v>
      </c>
      <c r="AG74" s="80">
        <v>0.25</v>
      </c>
      <c r="AH74" s="80">
        <v>0.26</v>
      </c>
      <c r="AI74" s="83">
        <v>0.41</v>
      </c>
      <c r="AJ74" s="80">
        <f>INDEX('Detected Compounds limits'!$B$2:$H$50, MATCH($Y74,'Detected Compounds limits'!$B$2:$B$50, 0), MATCH(AJ$4,'Detected Compounds limits'!$B$2:$H$2,0))</f>
        <v>0.2</v>
      </c>
      <c r="AK74" s="80">
        <f>INDEX('Detected Compounds limits'!$B$2:$H$50, MATCH($Y74,'Detected Compounds limits'!$B$2:$B$50, 0), MATCH(AK$2,'Detected Compounds limits'!$B$2:$H$2,0))</f>
        <v>10</v>
      </c>
      <c r="AL74" s="80">
        <f>INDEX('Detected Compounds limits'!$B$2:$H$50, MATCH($Y74,'Detected Compounds limits'!$B$2:$B$50, 0), MATCH(AL$4,'Detected Compounds limits'!$B$2:$H$2,0))</f>
        <v>10</v>
      </c>
      <c r="AM74" s="80">
        <f>INDEX('Detected Compounds limits'!$B$2:$H$50, MATCH($Y74,'Detected Compounds limits'!$B$2:$B$50, 0), MATCH(AM$4,'Detected Compounds limits'!$B$2:$H$2,0))</f>
        <v>10</v>
      </c>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1"/>
      <c r="BV74" s="51"/>
      <c r="BW74" s="51"/>
      <c r="BX74" s="51"/>
      <c r="BY74" s="51"/>
      <c r="BZ74" s="51"/>
      <c r="CA74" s="52"/>
      <c r="CB74" s="69"/>
      <c r="CC74" s="70"/>
      <c r="CD74" s="70"/>
      <c r="CE74" s="70"/>
      <c r="CF74" s="70"/>
      <c r="CG74" s="70"/>
      <c r="CH74" s="70"/>
      <c r="CI74" s="70"/>
      <c r="CJ74" s="70"/>
      <c r="CK74" s="70"/>
      <c r="CL74" s="52"/>
      <c r="CM74" s="54"/>
      <c r="CN74" s="54"/>
      <c r="CO74" s="54" t="s">
        <v>209</v>
      </c>
      <c r="CP74" s="54"/>
      <c r="CQ74" s="54" t="s">
        <v>209</v>
      </c>
      <c r="CR74" s="54"/>
      <c r="CS74" s="54"/>
      <c r="CT74" s="54"/>
      <c r="CU74" s="54"/>
    </row>
    <row r="75" spans="1:99" x14ac:dyDescent="0.25">
      <c r="A75" s="27"/>
      <c r="B75" s="27"/>
      <c r="C75" s="27"/>
      <c r="D75" s="27"/>
      <c r="E75" s="27"/>
      <c r="F75" s="27"/>
      <c r="G75" s="27"/>
      <c r="H75" s="27"/>
      <c r="I75" s="27"/>
      <c r="J75" s="27"/>
      <c r="K75" s="51"/>
      <c r="L75" s="51"/>
      <c r="M75" s="51"/>
      <c r="N75" s="51"/>
      <c r="O75" s="51"/>
      <c r="P75" s="51"/>
      <c r="Q75" s="51"/>
      <c r="R75" s="51"/>
      <c r="S75" s="51"/>
      <c r="T75" s="51"/>
      <c r="U75" s="52"/>
      <c r="V75" s="80" t="str">
        <f>INDEX('Detected Compounds limits'!$B$2:$I$50, MATCH($Y75,'Detected Compounds limits'!$B$2:$B$50, 0), MATCH(V$4,'Detected Compounds limits'!$B$2:$I$2,0))</f>
        <v xml:space="preserve"> </v>
      </c>
      <c r="W75" s="80"/>
      <c r="X75" s="81"/>
      <c r="Y75" s="82" t="s">
        <v>22</v>
      </c>
      <c r="Z75" s="80">
        <v>2.9999999999999997E-5</v>
      </c>
      <c r="AA75" s="80">
        <v>4.0000000000000003E-5</v>
      </c>
      <c r="AB75" s="80">
        <v>4.2999999999999995E-5</v>
      </c>
      <c r="AC75" s="80">
        <v>2.3999999999999998E-4</v>
      </c>
      <c r="AD75" s="80"/>
      <c r="AE75" s="80"/>
      <c r="AF75" s="80">
        <v>3.5999999999999994E-5</v>
      </c>
      <c r="AG75" s="80">
        <v>4.0000000000000003E-5</v>
      </c>
      <c r="AH75" s="80"/>
      <c r="AI75" s="83">
        <v>2.3999999999999998E-4</v>
      </c>
      <c r="AJ75" s="80">
        <f>INDEX('Detected Compounds limits'!$B$2:$H$50, MATCH($Y75,'Detected Compounds limits'!$B$2:$B$50, 0), MATCH(AJ$4,'Detected Compounds limits'!$B$2:$H$2,0))</f>
        <v>3.0000000000000001E-5</v>
      </c>
      <c r="AK75" s="80">
        <f>INDEX('Detected Compounds limits'!$B$2:$H$50, MATCH($Y75,'Detected Compounds limits'!$B$2:$B$50, 0), MATCH(AK$2,'Detected Compounds limits'!$B$2:$H$2,0))</f>
        <v>4.6000000000000001E-4</v>
      </c>
      <c r="AL75" s="80">
        <f>INDEX('Detected Compounds limits'!$B$2:$H$50, MATCH($Y75,'Detected Compounds limits'!$B$2:$B$50, 0), MATCH(AL$4,'Detected Compounds limits'!$B$2:$H$2,0))</f>
        <v>4.6000000000000001E-4</v>
      </c>
      <c r="AM75" s="80">
        <f>INDEX('Detected Compounds limits'!$B$2:$H$50, MATCH($Y75,'Detected Compounds limits'!$B$2:$B$50, 0), MATCH(AM$4,'Detected Compounds limits'!$B$2:$H$2,0))</f>
        <v>4.6000000000000001E-4</v>
      </c>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1"/>
      <c r="BV75" s="51"/>
      <c r="BW75" s="51"/>
      <c r="BX75" s="51"/>
      <c r="BY75" s="51"/>
      <c r="BZ75" s="51"/>
      <c r="CA75" s="52"/>
      <c r="CB75" s="69"/>
      <c r="CC75" s="70"/>
      <c r="CD75" s="70"/>
      <c r="CE75" s="70"/>
      <c r="CF75" s="70"/>
      <c r="CG75" s="70"/>
      <c r="CH75" s="70"/>
      <c r="CI75" s="70"/>
      <c r="CJ75" s="70"/>
      <c r="CK75" s="70"/>
      <c r="CL75" s="52"/>
      <c r="CM75" s="54"/>
      <c r="CN75" s="54"/>
      <c r="CO75" s="54"/>
      <c r="CP75" s="54"/>
      <c r="CQ75" s="54"/>
      <c r="CR75" s="56"/>
      <c r="CS75" s="54"/>
      <c r="CT75" s="54"/>
      <c r="CU75" s="54"/>
    </row>
    <row r="76" spans="1:99" x14ac:dyDescent="0.25">
      <c r="A76" s="27"/>
      <c r="B76" s="27"/>
      <c r="C76" s="27"/>
      <c r="D76" s="27"/>
      <c r="E76" s="27"/>
      <c r="F76" s="27"/>
      <c r="G76" s="27"/>
      <c r="H76" s="27"/>
      <c r="I76" s="27"/>
      <c r="J76" s="27"/>
      <c r="K76" s="51"/>
      <c r="L76" s="51"/>
      <c r="M76" s="51"/>
      <c r="N76" s="51"/>
      <c r="O76" s="51"/>
      <c r="P76" s="51"/>
      <c r="Q76" s="51"/>
      <c r="R76" s="51"/>
      <c r="S76" s="51"/>
      <c r="T76" s="51"/>
      <c r="U76" s="52"/>
      <c r="V76" s="80" t="str">
        <f>INDEX('Detected Compounds limits'!$B$2:$I$50, MATCH($Y76,'Detected Compounds limits'!$B$2:$B$50, 0), MATCH(V$4,'Detected Compounds limits'!$B$2:$I$2,0))</f>
        <v xml:space="preserve"> </v>
      </c>
      <c r="W76" s="80"/>
      <c r="X76" s="81"/>
      <c r="Y76" s="82" t="s">
        <v>24</v>
      </c>
      <c r="Z76" s="80">
        <v>2.9999999999999997E-5</v>
      </c>
      <c r="AA76" s="80"/>
      <c r="AB76" s="80"/>
      <c r="AC76" s="80"/>
      <c r="AD76" s="80"/>
      <c r="AE76" s="80"/>
      <c r="AF76" s="80"/>
      <c r="AG76" s="80"/>
      <c r="AH76" s="80"/>
      <c r="AI76" s="83">
        <v>2.9999999999999997E-5</v>
      </c>
      <c r="AJ76" s="80">
        <f>INDEX('Detected Compounds limits'!$B$2:$H$50, MATCH($Y76,'Detected Compounds limits'!$B$2:$B$50, 0), MATCH(AJ$4,'Detected Compounds limits'!$B$2:$H$2,0))</f>
        <v>3.0000000000000001E-5</v>
      </c>
      <c r="AK76" s="80">
        <f>INDEX('Detected Compounds limits'!$B$2:$H$50, MATCH($Y76,'Detected Compounds limits'!$B$2:$B$50, 0), MATCH(AK$2,'Detected Compounds limits'!$B$2:$H$2,0))</f>
        <v>0.1</v>
      </c>
      <c r="AL76" s="80">
        <f>INDEX('Detected Compounds limits'!$B$2:$H$50, MATCH($Y76,'Detected Compounds limits'!$B$2:$B$50, 0), MATCH(AL$4,'Detected Compounds limits'!$B$2:$H$2,0))</f>
        <v>0.1</v>
      </c>
      <c r="AM76" s="80">
        <f>INDEX('Detected Compounds limits'!$B$2:$H$50, MATCH($Y76,'Detected Compounds limits'!$B$2:$B$50, 0), MATCH(AM$4,'Detected Compounds limits'!$B$2:$H$2,0))</f>
        <v>1E-3</v>
      </c>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1"/>
      <c r="BV76" s="51"/>
      <c r="BW76" s="51"/>
      <c r="BX76" s="51"/>
      <c r="BY76" s="51"/>
      <c r="BZ76" s="51"/>
      <c r="CA76" s="52"/>
      <c r="CB76" s="69"/>
      <c r="CC76" s="70"/>
      <c r="CD76" s="70"/>
      <c r="CE76" s="70"/>
      <c r="CF76" s="70"/>
      <c r="CG76" s="70"/>
      <c r="CH76" s="70"/>
      <c r="CI76" s="70"/>
      <c r="CJ76" s="70"/>
      <c r="CK76" s="70"/>
      <c r="CL76" s="52"/>
      <c r="CM76" s="55" t="s">
        <v>209</v>
      </c>
      <c r="CN76" s="55"/>
      <c r="CO76" s="55"/>
      <c r="CP76" s="55"/>
      <c r="CQ76" s="55"/>
      <c r="CR76" s="55"/>
      <c r="CS76" s="55"/>
      <c r="CT76" s="55"/>
      <c r="CU76" s="55"/>
    </row>
    <row r="77" spans="1:99" x14ac:dyDescent="0.25">
      <c r="A77" s="27"/>
      <c r="B77" s="27"/>
      <c r="C77" s="27"/>
      <c r="D77" s="27"/>
      <c r="E77" s="27"/>
      <c r="F77" s="27"/>
      <c r="G77" s="27"/>
      <c r="H77" s="27"/>
      <c r="I77" s="27"/>
      <c r="J77" s="27"/>
      <c r="K77" s="51"/>
      <c r="L77" s="51"/>
      <c r="M77" s="51"/>
      <c r="N77" s="51"/>
      <c r="O77" s="51"/>
      <c r="P77" s="51"/>
      <c r="Q77" s="51"/>
      <c r="R77" s="51"/>
      <c r="S77" s="51"/>
      <c r="T77" s="51"/>
      <c r="U77" s="52"/>
      <c r="V77" s="80" t="str">
        <f>INDEX('Detected Compounds limits'!$B$2:$I$50, MATCH($Y77,'Detected Compounds limits'!$B$2:$B$50, 0), MATCH(V$4,'Detected Compounds limits'!$B$2:$I$2,0))</f>
        <v xml:space="preserve"> </v>
      </c>
      <c r="W77" s="80"/>
      <c r="X77" s="81"/>
      <c r="Y77" s="82" t="s">
        <v>28</v>
      </c>
      <c r="Z77" s="80"/>
      <c r="AA77" s="80"/>
      <c r="AB77" s="80">
        <v>1E-4</v>
      </c>
      <c r="AC77" s="80">
        <v>7.3999999999999996E-5</v>
      </c>
      <c r="AD77" s="80"/>
      <c r="AE77" s="80"/>
      <c r="AF77" s="80"/>
      <c r="AG77" s="80"/>
      <c r="AH77" s="80">
        <v>3.8000000000000002E-5</v>
      </c>
      <c r="AI77" s="83">
        <v>1E-4</v>
      </c>
      <c r="AJ77" s="80">
        <f>INDEX('Detected Compounds limits'!$B$2:$H$50, MATCH($Y77,'Detected Compounds limits'!$B$2:$B$50, 0), MATCH(AJ$4,'Detected Compounds limits'!$B$2:$H$2,0))</f>
        <v>3.0000000000000001E-5</v>
      </c>
      <c r="AK77" s="80">
        <f>INDEX('Detected Compounds limits'!$B$2:$H$50, MATCH($Y77,'Detected Compounds limits'!$B$2:$B$50, 0), MATCH(AK$2,'Detected Compounds limits'!$B$2:$H$2,0))</f>
        <v>0.1</v>
      </c>
      <c r="AL77" s="80">
        <f>INDEX('Detected Compounds limits'!$B$2:$H$50, MATCH($Y77,'Detected Compounds limits'!$B$2:$B$50, 0), MATCH(AL$4,'Detected Compounds limits'!$B$2:$H$2,0))</f>
        <v>0.1</v>
      </c>
      <c r="AM77" s="80">
        <f>INDEX('Detected Compounds limits'!$B$2:$H$50, MATCH($Y77,'Detected Compounds limits'!$B$2:$B$50, 0), MATCH(AM$4,'Detected Compounds limits'!$B$2:$H$2,0))</f>
        <v>2.0000000000000001E-4</v>
      </c>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1"/>
      <c r="BV77" s="51"/>
      <c r="BW77" s="51"/>
      <c r="BX77" s="51"/>
      <c r="BY77" s="51"/>
      <c r="BZ77" s="51"/>
      <c r="CA77" s="52"/>
      <c r="CB77" s="69"/>
      <c r="CC77" s="70"/>
      <c r="CD77" s="70"/>
      <c r="CE77" s="70"/>
      <c r="CF77" s="70"/>
      <c r="CG77" s="70"/>
      <c r="CH77" s="70"/>
      <c r="CI77" s="70"/>
      <c r="CJ77" s="70"/>
      <c r="CK77" s="70"/>
      <c r="CL77" s="52"/>
      <c r="CM77" s="55"/>
      <c r="CN77" s="55"/>
      <c r="CO77" s="55"/>
      <c r="CP77" s="55"/>
      <c r="CQ77" s="55"/>
      <c r="CR77" s="55"/>
      <c r="CS77" s="55"/>
      <c r="CT77" s="55"/>
      <c r="CU77" s="55"/>
    </row>
    <row r="78" spans="1:99" x14ac:dyDescent="0.25">
      <c r="A78" s="27"/>
      <c r="B78" s="27"/>
      <c r="C78" s="27"/>
      <c r="D78" s="27"/>
      <c r="E78" s="27"/>
      <c r="F78" s="27"/>
      <c r="G78" s="27"/>
      <c r="H78" s="27"/>
      <c r="I78" s="27"/>
      <c r="J78" s="27"/>
      <c r="K78" s="51"/>
      <c r="L78" s="51"/>
      <c r="M78" s="51"/>
      <c r="N78" s="51"/>
      <c r="O78" s="51"/>
      <c r="P78" s="51"/>
      <c r="Q78" s="51"/>
      <c r="R78" s="51"/>
      <c r="S78" s="51"/>
      <c r="T78" s="51"/>
      <c r="U78" s="52"/>
      <c r="V78" s="80" t="str">
        <f>INDEX('Detected Compounds limits'!$B$2:$I$50, MATCH($Y78,'Detected Compounds limits'!$B$2:$B$50, 0), MATCH(V$4,'Detected Compounds limits'!$B$2:$I$2,0))</f>
        <v xml:space="preserve"> </v>
      </c>
      <c r="W78" s="80"/>
      <c r="X78" s="81"/>
      <c r="Y78" s="82" t="s">
        <v>31</v>
      </c>
      <c r="Z78" s="80"/>
      <c r="AA78" s="80"/>
      <c r="AB78" s="80">
        <v>2.9999999999999997E-5</v>
      </c>
      <c r="AC78" s="80">
        <v>2.3000000000000001E-4</v>
      </c>
      <c r="AD78" s="80"/>
      <c r="AE78" s="80">
        <v>2.9999999999999997E-5</v>
      </c>
      <c r="AF78" s="80"/>
      <c r="AG78" s="80"/>
      <c r="AH78" s="80">
        <v>3.8999999999999999E-5</v>
      </c>
      <c r="AI78" s="83">
        <v>2.3000000000000001E-4</v>
      </c>
      <c r="AJ78" s="80">
        <f>INDEX('Detected Compounds limits'!$B$2:$H$50, MATCH($Y78,'Detected Compounds limits'!$B$2:$B$50, 0), MATCH(AJ$4,'Detected Compounds limits'!$B$2:$H$2,0))</f>
        <v>3.0000000000000001E-5</v>
      </c>
      <c r="AK78" s="80">
        <f>INDEX('Detected Compounds limits'!$B$2:$H$50, MATCH($Y78,'Detected Compounds limits'!$B$2:$B$50, 0), MATCH(AK$2,'Detected Compounds limits'!$B$2:$H$2,0))</f>
        <v>3.0000000000000001E-5</v>
      </c>
      <c r="AL78" s="80">
        <f>INDEX('Detected Compounds limits'!$B$2:$H$50, MATCH($Y78,'Detected Compounds limits'!$B$2:$B$50, 0), MATCH(AL$4,'Detected Compounds limits'!$B$2:$H$2,0))</f>
        <v>3.0000000000000001E-5</v>
      </c>
      <c r="AM78" s="80">
        <f>INDEX('Detected Compounds limits'!$B$2:$H$50, MATCH($Y78,'Detected Compounds limits'!$B$2:$B$50, 0), MATCH(AM$4,'Detected Compounds limits'!$B$2:$H$2,0))</f>
        <v>3.0000000000000001E-5</v>
      </c>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1"/>
      <c r="BV78" s="51"/>
      <c r="BW78" s="51"/>
      <c r="BX78" s="51"/>
      <c r="BY78" s="51"/>
      <c r="BZ78" s="51"/>
      <c r="CA78" s="52"/>
      <c r="CB78" s="69"/>
      <c r="CC78" s="70"/>
      <c r="CD78" s="70"/>
      <c r="CE78" s="70"/>
      <c r="CF78" s="70"/>
      <c r="CG78" s="70"/>
      <c r="CH78" s="70"/>
      <c r="CI78" s="70"/>
      <c r="CJ78" s="70"/>
      <c r="CK78" s="70"/>
      <c r="CL78" s="52"/>
      <c r="CM78" s="55"/>
      <c r="CN78" s="55"/>
      <c r="CO78" s="55"/>
      <c r="CP78" s="55"/>
      <c r="CQ78" s="55"/>
      <c r="CR78" s="55" t="s">
        <v>209</v>
      </c>
      <c r="CS78" s="55"/>
      <c r="CT78" s="55"/>
      <c r="CU78" s="55"/>
    </row>
    <row r="79" spans="1:99" x14ac:dyDescent="0.25">
      <c r="A79" s="27"/>
      <c r="B79" s="27"/>
      <c r="C79" s="27"/>
      <c r="D79" s="27"/>
      <c r="E79" s="27"/>
      <c r="F79" s="27"/>
      <c r="G79" s="27"/>
      <c r="H79" s="27"/>
      <c r="I79" s="27"/>
      <c r="J79" s="27"/>
      <c r="K79" s="51"/>
      <c r="L79" s="51"/>
      <c r="M79" s="51"/>
      <c r="N79" s="51"/>
      <c r="O79" s="51"/>
      <c r="P79" s="51"/>
      <c r="Q79" s="51"/>
      <c r="R79" s="51"/>
      <c r="S79" s="51"/>
      <c r="T79" s="51"/>
      <c r="U79" s="52"/>
      <c r="V79" s="80" t="str">
        <f>INDEX('Detected Compounds limits'!$B$2:$I$50, MATCH($Y79,'Detected Compounds limits'!$B$2:$B$50, 0), MATCH(V$4,'Detected Compounds limits'!$B$2:$I$2,0))</f>
        <v xml:space="preserve"> </v>
      </c>
      <c r="W79" s="80"/>
      <c r="X79" s="81"/>
      <c r="Y79" s="82" t="s">
        <v>33</v>
      </c>
      <c r="Z79" s="80"/>
      <c r="AA79" s="80"/>
      <c r="AB79" s="80"/>
      <c r="AC79" s="80">
        <v>5.0000000000000002E-5</v>
      </c>
      <c r="AD79" s="80"/>
      <c r="AE79" s="80"/>
      <c r="AF79" s="80"/>
      <c r="AG79" s="80"/>
      <c r="AH79" s="80">
        <v>5.0000000000000002E-5</v>
      </c>
      <c r="AI79" s="83">
        <v>5.0000000000000002E-5</v>
      </c>
      <c r="AJ79" s="80">
        <f>INDEX('Detected Compounds limits'!$B$2:$H$50, MATCH($Y79,'Detected Compounds limits'!$B$2:$B$50, 0), MATCH(AJ$4,'Detected Compounds limits'!$B$2:$H$2,0))</f>
        <v>5.0000000000000002E-5</v>
      </c>
      <c r="AK79" s="80">
        <f>INDEX('Detected Compounds limits'!$B$2:$H$50, MATCH($Y79,'Detected Compounds limits'!$B$2:$B$50, 0), MATCH(AK$2,'Detected Compounds limits'!$B$2:$H$2,0))</f>
        <v>0.1</v>
      </c>
      <c r="AL79" s="80">
        <f>INDEX('Detected Compounds limits'!$B$2:$H$50, MATCH($Y79,'Detected Compounds limits'!$B$2:$B$50, 0), MATCH(AL$4,'Detected Compounds limits'!$B$2:$H$2,0))</f>
        <v>0.1</v>
      </c>
      <c r="AM79" s="80">
        <f>INDEX('Detected Compounds limits'!$B$2:$H$50, MATCH($Y79,'Detected Compounds limits'!$B$2:$B$50, 0), MATCH(AM$4,'Detected Compounds limits'!$B$2:$H$2,0))</f>
        <v>1.7E-6</v>
      </c>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1"/>
      <c r="BV79" s="51"/>
      <c r="BW79" s="51"/>
      <c r="BX79" s="51"/>
      <c r="BY79" s="51"/>
      <c r="BZ79" s="51"/>
      <c r="CA79" s="52"/>
      <c r="CB79" s="69"/>
      <c r="CC79" s="70"/>
      <c r="CD79" s="70"/>
      <c r="CE79" s="70"/>
      <c r="CF79" s="70"/>
      <c r="CG79" s="70"/>
      <c r="CH79" s="70"/>
      <c r="CI79" s="70"/>
      <c r="CJ79" s="70"/>
      <c r="CK79" s="70"/>
      <c r="CL79" s="52"/>
      <c r="CM79" s="54"/>
      <c r="CN79" s="54"/>
      <c r="CO79" s="54"/>
      <c r="CP79" s="54" t="s">
        <v>209</v>
      </c>
      <c r="CQ79" s="54"/>
      <c r="CR79" s="54"/>
      <c r="CS79" s="54"/>
      <c r="CT79" s="54"/>
      <c r="CU79" s="54" t="s">
        <v>209</v>
      </c>
    </row>
    <row r="80" spans="1:99" x14ac:dyDescent="0.25">
      <c r="A80" s="27"/>
      <c r="B80" s="27"/>
      <c r="C80" s="27"/>
      <c r="D80" s="27"/>
      <c r="E80" s="27"/>
      <c r="F80" s="27"/>
      <c r="G80" s="27"/>
      <c r="H80" s="27"/>
      <c r="I80" s="27"/>
      <c r="J80" s="27"/>
      <c r="K80" s="51"/>
      <c r="L80" s="51"/>
      <c r="M80" s="51"/>
      <c r="N80" s="51"/>
      <c r="O80" s="51"/>
      <c r="P80" s="51"/>
      <c r="Q80" s="51"/>
      <c r="R80" s="51"/>
      <c r="S80" s="51"/>
      <c r="T80" s="51"/>
      <c r="U80" s="52"/>
      <c r="V80" s="80" t="str">
        <f>INDEX('Detected Compounds limits'!$B$2:$I$50, MATCH($Y80,'Detected Compounds limits'!$B$2:$B$50, 0), MATCH(V$4,'Detected Compounds limits'!$B$2:$I$2,0))</f>
        <v>x</v>
      </c>
      <c r="W80" s="80"/>
      <c r="X80" s="81"/>
      <c r="Y80" s="82" t="s">
        <v>45</v>
      </c>
      <c r="Z80" s="80">
        <v>6.7000000000000004E-2</v>
      </c>
      <c r="AA80" s="80">
        <v>5.7000000000000002E-2</v>
      </c>
      <c r="AB80" s="80">
        <v>0.05</v>
      </c>
      <c r="AC80" s="80">
        <v>0.05</v>
      </c>
      <c r="AD80" s="80">
        <v>0.05</v>
      </c>
      <c r="AE80" s="80">
        <v>0.05</v>
      </c>
      <c r="AF80" s="80">
        <v>0.05</v>
      </c>
      <c r="AG80" s="80">
        <v>0.05</v>
      </c>
      <c r="AH80" s="80">
        <v>0.05</v>
      </c>
      <c r="AI80" s="83">
        <v>6.7000000000000004E-2</v>
      </c>
      <c r="AJ80" s="80">
        <f>INDEX('Detected Compounds limits'!$B$2:$H$50, MATCH($Y80,'Detected Compounds limits'!$B$2:$B$50, 0), MATCH(AJ$4,'Detected Compounds limits'!$B$2:$H$2,0))</f>
        <v>0.05</v>
      </c>
      <c r="AK80" s="80">
        <f>INDEX('Detected Compounds limits'!$B$2:$H$50, MATCH($Y80,'Detected Compounds limits'!$B$2:$B$50, 0), MATCH(AK$2,'Detected Compounds limits'!$B$2:$H$2,0))</f>
        <v>10</v>
      </c>
      <c r="AL80" s="80">
        <f>INDEX('Detected Compounds limits'!$B$2:$H$50, MATCH($Y80,'Detected Compounds limits'!$B$2:$B$50, 0), MATCH(AL$4,'Detected Compounds limits'!$B$2:$H$2,0))</f>
        <v>10</v>
      </c>
      <c r="AM80" s="80">
        <f>INDEX('Detected Compounds limits'!$B$2:$H$50, MATCH($Y80,'Detected Compounds limits'!$B$2:$B$50, 0), MATCH(AM$4,'Detected Compounds limits'!$B$2:$H$2,0))</f>
        <v>10</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1"/>
      <c r="BV80" s="51"/>
      <c r="BW80" s="51"/>
      <c r="BX80" s="51"/>
      <c r="BY80" s="51"/>
      <c r="BZ80" s="51"/>
      <c r="CA80" s="52"/>
      <c r="CB80" s="69"/>
      <c r="CC80" s="70"/>
      <c r="CD80" s="70"/>
      <c r="CE80" s="70"/>
      <c r="CF80" s="70"/>
      <c r="CG80" s="70"/>
      <c r="CH80" s="70"/>
      <c r="CI80" s="70"/>
      <c r="CJ80" s="70"/>
      <c r="CK80" s="70"/>
      <c r="CL80" s="52"/>
      <c r="CM80" s="55"/>
      <c r="CN80" s="55"/>
      <c r="CO80" s="55" t="s">
        <v>209</v>
      </c>
      <c r="CP80" s="55" t="s">
        <v>209</v>
      </c>
      <c r="CQ80" s="55" t="s">
        <v>209</v>
      </c>
      <c r="CR80" s="55" t="s">
        <v>209</v>
      </c>
      <c r="CS80" s="55" t="s">
        <v>209</v>
      </c>
      <c r="CT80" s="55" t="s">
        <v>209</v>
      </c>
      <c r="CU80" s="55" t="s">
        <v>209</v>
      </c>
    </row>
    <row r="81" spans="1:99" x14ac:dyDescent="0.25">
      <c r="A81" s="27"/>
      <c r="B81" s="27"/>
      <c r="C81" s="27"/>
      <c r="D81" s="27"/>
      <c r="E81" s="27"/>
      <c r="F81" s="27"/>
      <c r="G81" s="27"/>
      <c r="H81" s="27"/>
      <c r="I81" s="27"/>
      <c r="J81" s="27"/>
      <c r="K81" s="51"/>
      <c r="L81" s="51"/>
      <c r="M81" s="51"/>
      <c r="N81" s="51"/>
      <c r="O81" s="51"/>
      <c r="P81" s="51"/>
      <c r="Q81" s="51"/>
      <c r="R81" s="51"/>
      <c r="S81" s="51"/>
      <c r="T81" s="51"/>
      <c r="U81" s="52"/>
      <c r="V81" s="80" t="str">
        <f>INDEX('Detected Compounds limits'!$B$2:$I$50, MATCH($Y81,'Detected Compounds limits'!$B$2:$B$50, 0), MATCH(V$4,'Detected Compounds limits'!$B$2:$I$2,0))</f>
        <v>x</v>
      </c>
      <c r="W81" s="80"/>
      <c r="X81" s="81"/>
      <c r="Y81" s="82" t="s">
        <v>48</v>
      </c>
      <c r="Z81" s="80">
        <v>3.3000000000000002E-2</v>
      </c>
      <c r="AA81" s="80">
        <v>0.03</v>
      </c>
      <c r="AB81" s="80">
        <v>0.02</v>
      </c>
      <c r="AC81" s="80">
        <v>0.02</v>
      </c>
      <c r="AD81" s="80">
        <v>0.02</v>
      </c>
      <c r="AE81" s="80">
        <v>0.02</v>
      </c>
      <c r="AF81" s="80">
        <v>2.4E-2</v>
      </c>
      <c r="AG81" s="80">
        <v>0.02</v>
      </c>
      <c r="AH81" s="80">
        <v>2.5000000000000001E-2</v>
      </c>
      <c r="AI81" s="83">
        <v>3.3000000000000002E-2</v>
      </c>
      <c r="AJ81" s="80">
        <f>INDEX('Detected Compounds limits'!$B$2:$H$50, MATCH($Y81,'Detected Compounds limits'!$B$2:$B$50, 0), MATCH(AJ$4,'Detected Compounds limits'!$B$2:$H$2,0))</f>
        <v>0.02</v>
      </c>
      <c r="AK81" s="80">
        <f>INDEX('Detected Compounds limits'!$B$2:$H$50, MATCH($Y81,'Detected Compounds limits'!$B$2:$B$50, 0), MATCH(AK$2,'Detected Compounds limits'!$B$2:$H$2,0))</f>
        <v>10</v>
      </c>
      <c r="AL81" s="80">
        <f>INDEX('Detected Compounds limits'!$B$2:$H$50, MATCH($Y81,'Detected Compounds limits'!$B$2:$B$50, 0), MATCH(AL$4,'Detected Compounds limits'!$B$2:$H$2,0))</f>
        <v>10</v>
      </c>
      <c r="AM81" s="80">
        <f>INDEX('Detected Compounds limits'!$B$2:$H$50, MATCH($Y81,'Detected Compounds limits'!$B$2:$B$50, 0), MATCH(AM$4,'Detected Compounds limits'!$B$2:$H$2,0))</f>
        <v>10</v>
      </c>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1"/>
      <c r="BV81" s="51"/>
      <c r="BW81" s="51"/>
      <c r="BX81" s="51"/>
      <c r="BY81" s="51"/>
      <c r="BZ81" s="51"/>
      <c r="CA81" s="52"/>
      <c r="CB81" s="69"/>
      <c r="CC81" s="70"/>
      <c r="CD81" s="70"/>
      <c r="CE81" s="70"/>
      <c r="CF81" s="70"/>
      <c r="CG81" s="70"/>
      <c r="CH81" s="70"/>
      <c r="CI81" s="70"/>
      <c r="CJ81" s="70"/>
      <c r="CK81" s="70"/>
      <c r="CL81" s="52"/>
      <c r="CM81" s="55"/>
      <c r="CN81" s="55"/>
      <c r="CO81" s="55" t="s">
        <v>209</v>
      </c>
      <c r="CP81" s="55" t="s">
        <v>209</v>
      </c>
      <c r="CQ81" s="55"/>
      <c r="CR81" s="55" t="s">
        <v>209</v>
      </c>
      <c r="CS81" s="55"/>
      <c r="CT81" s="55"/>
      <c r="CU81" s="55"/>
    </row>
    <row r="82" spans="1:99" x14ac:dyDescent="0.25">
      <c r="A82" s="27"/>
      <c r="B82" s="27"/>
      <c r="C82" s="27"/>
      <c r="D82" s="27"/>
      <c r="E82" s="27"/>
      <c r="F82" s="27"/>
      <c r="G82" s="27"/>
      <c r="H82" s="27"/>
      <c r="I82" s="27"/>
      <c r="J82" s="27"/>
      <c r="K82" s="51"/>
      <c r="L82" s="51"/>
      <c r="M82" s="51"/>
      <c r="N82" s="51"/>
      <c r="O82" s="51"/>
      <c r="P82" s="51"/>
      <c r="Q82" s="51"/>
      <c r="R82" s="51"/>
      <c r="S82" s="51"/>
      <c r="T82" s="51"/>
      <c r="U82" s="52"/>
      <c r="V82" s="80" t="str">
        <f>INDEX('Detected Compounds limits'!$B$2:$I$50, MATCH($Y82,'Detected Compounds limits'!$B$2:$B$50, 0), MATCH(V$4,'Detected Compounds limits'!$B$2:$I$2,0))</f>
        <v xml:space="preserve"> </v>
      </c>
      <c r="W82" s="80"/>
      <c r="X82" s="81"/>
      <c r="Y82" s="82" t="s">
        <v>51</v>
      </c>
      <c r="Z82" s="80"/>
      <c r="AA82" s="80"/>
      <c r="AB82" s="80">
        <v>1.7000000000000001E-2</v>
      </c>
      <c r="AC82" s="80">
        <v>0.15</v>
      </c>
      <c r="AD82" s="80"/>
      <c r="AE82" s="80"/>
      <c r="AF82" s="80"/>
      <c r="AG82" s="80"/>
      <c r="AH82" s="80"/>
      <c r="AI82" s="83">
        <v>0.15</v>
      </c>
      <c r="AJ82" s="80">
        <f>INDEX('Detected Compounds limits'!$B$2:$H$50, MATCH($Y82,'Detected Compounds limits'!$B$2:$B$50, 0), MATCH(AJ$4,'Detected Compounds limits'!$B$2:$H$2,0))</f>
        <v>1.7000000000000001E-2</v>
      </c>
      <c r="AK82" s="80">
        <f>INDEX('Detected Compounds limits'!$B$2:$H$50, MATCH($Y82,'Detected Compounds limits'!$B$2:$B$50, 0), MATCH(AK$2,'Detected Compounds limits'!$B$2:$H$2,0))</f>
        <v>0.1</v>
      </c>
      <c r="AL82" s="80">
        <f>INDEX('Detected Compounds limits'!$B$2:$H$50, MATCH($Y82,'Detected Compounds limits'!$B$2:$B$50, 0), MATCH(AL$4,'Detected Compounds limits'!$B$2:$H$2,0))</f>
        <v>0.1</v>
      </c>
      <c r="AM82" s="80">
        <f>INDEX('Detected Compounds limits'!$B$2:$H$50, MATCH($Y82,'Detected Compounds limits'!$B$2:$B$50, 0), MATCH(AM$4,'Detected Compounds limits'!$B$2:$H$2,0))</f>
        <v>0.1</v>
      </c>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1"/>
      <c r="BV82" s="51"/>
      <c r="BW82" s="51"/>
      <c r="BX82" s="51"/>
      <c r="BY82" s="51"/>
      <c r="BZ82" s="51"/>
      <c r="CA82" s="52"/>
      <c r="CB82" s="69"/>
      <c r="CC82" s="70"/>
      <c r="CD82" s="70"/>
      <c r="CE82" s="70"/>
      <c r="CF82" s="70"/>
      <c r="CG82" s="70"/>
      <c r="CH82" s="70"/>
      <c r="CI82" s="70"/>
      <c r="CJ82" s="70"/>
      <c r="CK82" s="70"/>
      <c r="CL82" s="52"/>
      <c r="CM82" s="55"/>
      <c r="CN82" s="55"/>
      <c r="CO82" s="55" t="s">
        <v>209</v>
      </c>
      <c r="CP82" s="55"/>
      <c r="CQ82" s="55"/>
      <c r="CR82" s="55"/>
      <c r="CS82" s="55"/>
      <c r="CT82" s="55"/>
      <c r="CU82" s="55"/>
    </row>
    <row r="83" spans="1:99" x14ac:dyDescent="0.25">
      <c r="A83" s="27"/>
      <c r="B83" s="27"/>
      <c r="C83" s="27"/>
      <c r="D83" s="27"/>
      <c r="E83" s="27"/>
      <c r="F83" s="27"/>
      <c r="G83" s="27"/>
      <c r="H83" s="27"/>
      <c r="I83" s="27"/>
      <c r="J83" s="27"/>
      <c r="K83" s="51"/>
      <c r="L83" s="51"/>
      <c r="M83" s="51"/>
      <c r="N83" s="51"/>
      <c r="O83" s="51"/>
      <c r="P83" s="51"/>
      <c r="Q83" s="51"/>
      <c r="R83" s="51"/>
      <c r="S83" s="51"/>
      <c r="T83" s="51"/>
      <c r="U83" s="52"/>
      <c r="V83" s="80" t="str">
        <f>INDEX('Detected Compounds limits'!$B$2:$I$50, MATCH($Y83,'Detected Compounds limits'!$B$2:$B$50, 0), MATCH(V$4,'Detected Compounds limits'!$B$2:$I$2,0))</f>
        <v>x</v>
      </c>
      <c r="W83" s="80"/>
      <c r="X83" s="81"/>
      <c r="Y83" s="82" t="s">
        <v>55</v>
      </c>
      <c r="Z83" s="80"/>
      <c r="AA83" s="80"/>
      <c r="AB83" s="80">
        <v>0.05</v>
      </c>
      <c r="AC83" s="80">
        <v>0.1</v>
      </c>
      <c r="AD83" s="80">
        <v>9.1999999999999998E-2</v>
      </c>
      <c r="AE83" s="80">
        <v>0.05</v>
      </c>
      <c r="AF83" s="80">
        <v>0.05</v>
      </c>
      <c r="AG83" s="80">
        <v>0.05</v>
      </c>
      <c r="AH83" s="80">
        <v>0.05</v>
      </c>
      <c r="AI83" s="83">
        <v>0.1</v>
      </c>
      <c r="AJ83" s="80">
        <f>INDEX('Detected Compounds limits'!$B$2:$H$50, MATCH($Y83,'Detected Compounds limits'!$B$2:$B$50, 0), MATCH(AJ$4,'Detected Compounds limits'!$B$2:$H$2,0))</f>
        <v>0.05</v>
      </c>
      <c r="AK83" s="80">
        <f>INDEX('Detected Compounds limits'!$B$2:$H$50, MATCH($Y83,'Detected Compounds limits'!$B$2:$B$50, 0), MATCH(AK$2,'Detected Compounds limits'!$B$2:$H$2,0))</f>
        <v>10</v>
      </c>
      <c r="AL83" s="80">
        <f>INDEX('Detected Compounds limits'!$B$2:$H$50, MATCH($Y83,'Detected Compounds limits'!$B$2:$B$50, 0), MATCH(AL$4,'Detected Compounds limits'!$B$2:$H$2,0))</f>
        <v>10</v>
      </c>
      <c r="AM83" s="80">
        <f>INDEX('Detected Compounds limits'!$B$2:$H$50, MATCH($Y83,'Detected Compounds limits'!$B$2:$B$50, 0), MATCH(AM$4,'Detected Compounds limits'!$B$2:$H$2,0))</f>
        <v>10</v>
      </c>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1"/>
      <c r="BV83" s="51"/>
      <c r="BW83" s="51"/>
      <c r="BX83" s="51"/>
      <c r="BY83" s="51"/>
      <c r="BZ83" s="51"/>
      <c r="CA83" s="52"/>
      <c r="CB83" s="69"/>
      <c r="CC83" s="70"/>
      <c r="CD83" s="70"/>
      <c r="CE83" s="70"/>
      <c r="CF83" s="70"/>
      <c r="CG83" s="70"/>
      <c r="CH83" s="70"/>
      <c r="CI83" s="70"/>
      <c r="CJ83" s="70"/>
      <c r="CK83" s="70"/>
      <c r="CL83" s="52"/>
      <c r="CM83" s="54"/>
      <c r="CN83" s="54"/>
      <c r="CO83" s="54" t="s">
        <v>209</v>
      </c>
      <c r="CP83" s="54"/>
      <c r="CQ83" s="54"/>
      <c r="CR83" s="54" t="s">
        <v>209</v>
      </c>
      <c r="CS83" s="54" t="s">
        <v>209</v>
      </c>
      <c r="CT83" s="54" t="s">
        <v>209</v>
      </c>
      <c r="CU83" s="54" t="s">
        <v>209</v>
      </c>
    </row>
    <row r="84" spans="1:99" x14ac:dyDescent="0.25">
      <c r="A84" s="27"/>
      <c r="B84" s="27"/>
      <c r="C84" s="27"/>
      <c r="D84" s="27"/>
      <c r="E84" s="27"/>
      <c r="F84" s="27"/>
      <c r="G84" s="27"/>
      <c r="H84" s="27"/>
      <c r="I84" s="27"/>
      <c r="J84" s="27"/>
      <c r="K84" s="51"/>
      <c r="L84" s="51"/>
      <c r="M84" s="51"/>
      <c r="N84" s="51"/>
      <c r="O84" s="51"/>
      <c r="P84" s="51"/>
      <c r="Q84" s="51"/>
      <c r="R84" s="51"/>
      <c r="S84" s="51"/>
      <c r="T84" s="51"/>
      <c r="U84" s="52"/>
      <c r="V84" s="80" t="str">
        <f>INDEX('Detected Compounds limits'!$B$2:$I$50, MATCH($Y84,'Detected Compounds limits'!$B$2:$B$50, 0), MATCH(V$4,'Detected Compounds limits'!$B$2:$I$2,0))</f>
        <v xml:space="preserve"> </v>
      </c>
      <c r="W84" s="80" t="s">
        <v>118</v>
      </c>
      <c r="X84" s="81"/>
      <c r="Y84" s="82" t="s">
        <v>39</v>
      </c>
      <c r="Z84" s="80"/>
      <c r="AA84" s="80">
        <v>1.4999999999999999E-2</v>
      </c>
      <c r="AB84" s="80"/>
      <c r="AC84" s="80"/>
      <c r="AD84" s="80"/>
      <c r="AE84" s="80"/>
      <c r="AF84" s="80"/>
      <c r="AG84" s="80"/>
      <c r="AH84" s="80">
        <v>0.17</v>
      </c>
      <c r="AI84" s="83">
        <v>0.17</v>
      </c>
      <c r="AJ84" s="80">
        <f>INDEX('Detected Compounds limits'!$B$2:$H$50, MATCH($Y84,'Detected Compounds limits'!$B$2:$B$50, 0), MATCH(AJ$4,'Detected Compounds limits'!$B$2:$H$2,0))</f>
        <v>2.5000000000000001E-3</v>
      </c>
      <c r="AK84" s="80">
        <f>INDEX('Detected Compounds limits'!$B$2:$H$50, MATCH($Y84,'Detected Compounds limits'!$B$2:$B$50, 0), MATCH(AK$2,'Detected Compounds limits'!$B$2:$H$2,0))</f>
        <v>0.1</v>
      </c>
      <c r="AL84" s="80">
        <f>INDEX('Detected Compounds limits'!$B$2:$H$50, MATCH($Y84,'Detected Compounds limits'!$B$2:$B$50, 0), MATCH(AL$4,'Detected Compounds limits'!$B$2:$H$2,0))</f>
        <v>0.1</v>
      </c>
      <c r="AM84" s="80">
        <f>INDEX('Detected Compounds limits'!$B$2:$H$50, MATCH($Y84,'Detected Compounds limits'!$B$2:$B$50, 0), MATCH(AM$4,'Detected Compounds limits'!$B$2:$H$2,0))</f>
        <v>1.6999999999999999E-3</v>
      </c>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1"/>
      <c r="BV84" s="51"/>
      <c r="BW84" s="51"/>
      <c r="BX84" s="51"/>
      <c r="BY84" s="51"/>
      <c r="BZ84" s="51"/>
      <c r="CA84" s="52"/>
      <c r="CB84" s="69"/>
      <c r="CC84" s="70"/>
      <c r="CD84" s="70"/>
      <c r="CE84" s="70"/>
      <c r="CF84" s="70"/>
      <c r="CG84" s="70"/>
      <c r="CH84" s="70"/>
      <c r="CI84" s="70"/>
      <c r="CJ84" s="70"/>
      <c r="CK84" s="70"/>
      <c r="CL84" s="52"/>
      <c r="CM84" s="54"/>
      <c r="CN84" s="54"/>
      <c r="CO84" s="54"/>
      <c r="CP84" s="54"/>
      <c r="CQ84" s="54"/>
      <c r="CR84" s="56"/>
      <c r="CS84" s="54"/>
      <c r="CT84" s="54"/>
      <c r="CU84" s="54"/>
    </row>
    <row r="85" spans="1:99" x14ac:dyDescent="0.25">
      <c r="A85" s="27"/>
      <c r="B85" s="27"/>
      <c r="C85" s="27"/>
      <c r="D85" s="27"/>
      <c r="E85" s="27"/>
      <c r="F85" s="27"/>
      <c r="G85" s="27"/>
      <c r="H85" s="27"/>
      <c r="I85" s="27"/>
      <c r="J85" s="27"/>
      <c r="K85" s="51"/>
      <c r="L85" s="51"/>
      <c r="M85" s="51"/>
      <c r="N85" s="51"/>
      <c r="O85" s="51"/>
      <c r="P85" s="51"/>
      <c r="Q85" s="51"/>
      <c r="R85" s="51"/>
      <c r="S85" s="51"/>
      <c r="T85" s="51"/>
      <c r="U85" s="52"/>
      <c r="V85" s="80" t="str">
        <f>INDEX('Detected Compounds limits'!$B$2:$I$50, MATCH($Y85,'Detected Compounds limits'!$B$2:$B$50, 0), MATCH(V$4,'Detected Compounds limits'!$B$2:$I$2,0))</f>
        <v xml:space="preserve"> </v>
      </c>
      <c r="W85" s="80"/>
      <c r="X85" s="81"/>
      <c r="Y85" s="82" t="s">
        <v>41</v>
      </c>
      <c r="Z85" s="80"/>
      <c r="AA85" s="80"/>
      <c r="AB85" s="80">
        <v>0.04</v>
      </c>
      <c r="AC85" s="80">
        <v>5.8999999999999997E-2</v>
      </c>
      <c r="AD85" s="80"/>
      <c r="AE85" s="80"/>
      <c r="AF85" s="80"/>
      <c r="AG85" s="80"/>
      <c r="AH85" s="80"/>
      <c r="AI85" s="83">
        <v>5.8999999999999997E-2</v>
      </c>
      <c r="AJ85" s="80">
        <f>INDEX('Detected Compounds limits'!$B$2:$H$50, MATCH($Y85,'Detected Compounds limits'!$B$2:$B$50, 0), MATCH(AJ$4,'Detected Compounds limits'!$B$2:$H$2,0))</f>
        <v>0.04</v>
      </c>
      <c r="AK85" s="80">
        <f>INDEX('Detected Compounds limits'!$B$2:$H$50, MATCH($Y85,'Detected Compounds limits'!$B$2:$B$50, 0), MATCH(AK$2,'Detected Compounds limits'!$B$2:$H$2,0))</f>
        <v>0.1</v>
      </c>
      <c r="AL85" s="80">
        <f>INDEX('Detected Compounds limits'!$B$2:$H$50, MATCH($Y85,'Detected Compounds limits'!$B$2:$B$50, 0), MATCH(AL$4,'Detected Compounds limits'!$B$2:$H$2,0))</f>
        <v>0.1</v>
      </c>
      <c r="AM85" s="80">
        <f>INDEX('Detected Compounds limits'!$B$2:$H$50, MATCH($Y85,'Detected Compounds limits'!$B$2:$B$50, 0), MATCH(AM$4,'Detected Compounds limits'!$B$2:$H$2,0))</f>
        <v>3.1</v>
      </c>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1"/>
      <c r="BV85" s="51"/>
      <c r="BW85" s="51"/>
      <c r="BX85" s="51"/>
      <c r="BY85" s="51"/>
      <c r="BZ85" s="51"/>
      <c r="CA85" s="52"/>
      <c r="CB85" s="69"/>
      <c r="CC85" s="70"/>
      <c r="CD85" s="70"/>
      <c r="CE85" s="70"/>
      <c r="CF85" s="70"/>
      <c r="CG85" s="70"/>
      <c r="CH85" s="70"/>
      <c r="CI85" s="70"/>
      <c r="CJ85" s="70"/>
      <c r="CK85" s="70"/>
      <c r="CL85" s="52"/>
      <c r="CM85" s="55"/>
      <c r="CN85" s="55"/>
      <c r="CO85" s="55" t="s">
        <v>209</v>
      </c>
      <c r="CP85" s="55"/>
      <c r="CQ85" s="55"/>
      <c r="CR85" s="55"/>
      <c r="CS85" s="55"/>
      <c r="CT85" s="55"/>
      <c r="CU85" s="55"/>
    </row>
    <row r="86" spans="1:99" x14ac:dyDescent="0.25">
      <c r="A86" s="27"/>
      <c r="B86" s="27"/>
      <c r="C86" s="27"/>
      <c r="D86" s="27"/>
      <c r="E86" s="27"/>
      <c r="F86" s="27"/>
      <c r="G86" s="27"/>
      <c r="H86" s="27"/>
      <c r="I86" s="27"/>
      <c r="J86" s="27"/>
      <c r="K86" s="51"/>
      <c r="L86" s="51"/>
      <c r="M86" s="51"/>
      <c r="N86" s="51"/>
      <c r="O86" s="51"/>
      <c r="P86" s="51"/>
      <c r="Q86" s="51"/>
      <c r="R86" s="51"/>
      <c r="S86" s="51"/>
      <c r="T86" s="51"/>
      <c r="U86" s="52"/>
      <c r="V86" s="80" t="str">
        <f>INDEX('Detected Compounds limits'!$B$2:$I$50, MATCH($Y86,'Detected Compounds limits'!$B$2:$B$50, 0), MATCH(V$4,'Detected Compounds limits'!$B$2:$I$2,0))</f>
        <v xml:space="preserve"> </v>
      </c>
      <c r="W86" s="87"/>
      <c r="X86" s="81"/>
      <c r="Y86" s="82" t="s">
        <v>43</v>
      </c>
      <c r="Z86" s="80"/>
      <c r="AA86" s="80"/>
      <c r="AB86" s="80"/>
      <c r="AC86" s="80">
        <v>2.5000000000000001E-3</v>
      </c>
      <c r="AD86" s="80"/>
      <c r="AE86" s="80"/>
      <c r="AF86" s="80">
        <v>2.5000000000000001E-3</v>
      </c>
      <c r="AG86" s="80"/>
      <c r="AH86" s="80">
        <v>2.5000000000000001E-3</v>
      </c>
      <c r="AI86" s="83">
        <v>2.5000000000000001E-3</v>
      </c>
      <c r="AJ86" s="80">
        <f>INDEX('Detected Compounds limits'!$B$2:$H$50, MATCH($Y86,'Detected Compounds limits'!$B$2:$B$50, 0), MATCH(AJ$4,'Detected Compounds limits'!$B$2:$H$2,0))</f>
        <v>2.5000000000000001E-3</v>
      </c>
      <c r="AK86" s="80">
        <f>INDEX('Detected Compounds limits'!$B$2:$H$50, MATCH($Y86,'Detected Compounds limits'!$B$2:$B$50, 0), MATCH(AK$2,'Detected Compounds limits'!$B$2:$H$2,0))</f>
        <v>0.1</v>
      </c>
      <c r="AL86" s="80">
        <f>INDEX('Detected Compounds limits'!$B$2:$H$50, MATCH($Y86,'Detected Compounds limits'!$B$2:$B$50, 0), MATCH(AL$4,'Detected Compounds limits'!$B$2:$H$2,0))</f>
        <v>0.1</v>
      </c>
      <c r="AM86" s="80">
        <f>INDEX('Detected Compounds limits'!$B$2:$H$50, MATCH($Y86,'Detected Compounds limits'!$B$2:$B$50, 0), MATCH(AM$4,'Detected Compounds limits'!$B$2:$H$2,0))</f>
        <v>5.4000000000000003E-3</v>
      </c>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1"/>
      <c r="BV86" s="51"/>
      <c r="BW86" s="51"/>
      <c r="BX86" s="51"/>
      <c r="BY86" s="51"/>
      <c r="BZ86" s="51"/>
      <c r="CA86" s="52"/>
      <c r="CB86" s="69"/>
      <c r="CC86" s="70"/>
      <c r="CD86" s="70"/>
      <c r="CE86" s="70"/>
      <c r="CF86" s="70"/>
      <c r="CG86" s="70"/>
      <c r="CH86" s="70"/>
      <c r="CI86" s="70"/>
      <c r="CJ86" s="70"/>
      <c r="CK86" s="70"/>
      <c r="CL86" s="52"/>
      <c r="CM86" s="55"/>
      <c r="CN86" s="55"/>
      <c r="CO86" s="55"/>
      <c r="CP86" s="55" t="s">
        <v>209</v>
      </c>
      <c r="CQ86" s="55"/>
      <c r="CR86" s="55"/>
      <c r="CS86" s="55" t="s">
        <v>209</v>
      </c>
      <c r="CT86" s="55"/>
      <c r="CU86" s="55" t="s">
        <v>209</v>
      </c>
    </row>
    <row r="87" spans="1:99" x14ac:dyDescent="0.25">
      <c r="A87" s="27"/>
      <c r="B87" s="27"/>
      <c r="C87" s="27"/>
      <c r="D87" s="27"/>
      <c r="E87" s="27"/>
      <c r="F87" s="27"/>
      <c r="G87" s="27"/>
      <c r="H87" s="27"/>
      <c r="I87" s="27"/>
      <c r="J87" s="27"/>
      <c r="K87" s="51"/>
      <c r="L87" s="51"/>
      <c r="M87" s="51"/>
      <c r="N87" s="51"/>
      <c r="O87" s="51"/>
      <c r="P87" s="51"/>
      <c r="Q87" s="51"/>
      <c r="R87" s="51"/>
      <c r="S87" s="51"/>
      <c r="T87" s="51"/>
      <c r="U87" s="52"/>
      <c r="V87" s="80" t="str">
        <f>INDEX('Detected Compounds limits'!$B$2:$I$50, MATCH($Y87,'Detected Compounds limits'!$B$2:$B$50, 0), MATCH(V$4,'Detected Compounds limits'!$B$2:$I$2,0))</f>
        <v xml:space="preserve"> </v>
      </c>
      <c r="W87" s="80" t="s">
        <v>118</v>
      </c>
      <c r="X87" s="81"/>
      <c r="Y87" s="82" t="s">
        <v>65</v>
      </c>
      <c r="Z87" s="80"/>
      <c r="AA87" s="80"/>
      <c r="AB87" s="80"/>
      <c r="AC87" s="80">
        <v>1.4000000000000001E-4</v>
      </c>
      <c r="AD87" s="80"/>
      <c r="AE87" s="80"/>
      <c r="AF87" s="80"/>
      <c r="AG87" s="80"/>
      <c r="AH87" s="80">
        <v>5.1E-5</v>
      </c>
      <c r="AI87" s="83">
        <v>1.4000000000000001E-4</v>
      </c>
      <c r="AJ87" s="80">
        <f>INDEX('Detected Compounds limits'!$B$2:$H$50, MATCH($Y87,'Detected Compounds limits'!$B$2:$B$50, 0), MATCH(AJ$4,'Detected Compounds limits'!$B$2:$H$2,0))</f>
        <v>3.0000000000000001E-5</v>
      </c>
      <c r="AK87" s="80">
        <f>INDEX('Detected Compounds limits'!$B$2:$H$50, MATCH($Y87,'Detected Compounds limits'!$B$2:$B$50, 0), MATCH(AK$2,'Detected Compounds limits'!$B$2:$H$2,0))</f>
        <v>0.1</v>
      </c>
      <c r="AL87" s="80">
        <f>INDEX('Detected Compounds limits'!$B$2:$H$50, MATCH($Y87,'Detected Compounds limits'!$B$2:$B$50, 0), MATCH(AL$4,'Detected Compounds limits'!$B$2:$H$2,0))</f>
        <v>0.1</v>
      </c>
      <c r="AM87" s="80">
        <f>INDEX('Detected Compounds limits'!$B$2:$H$50, MATCH($Y87,'Detected Compounds limits'!$B$2:$B$50, 0), MATCH(AM$4,'Detected Compounds limits'!$B$2:$H$2,0))</f>
        <v>0.1</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1"/>
      <c r="BV87" s="51"/>
      <c r="BW87" s="51"/>
      <c r="BX87" s="51"/>
      <c r="BY87" s="51"/>
      <c r="BZ87" s="51"/>
      <c r="CA87" s="52"/>
      <c r="CB87" s="69"/>
      <c r="CC87" s="70"/>
      <c r="CD87" s="70"/>
      <c r="CE87" s="70"/>
      <c r="CF87" s="70"/>
      <c r="CG87" s="70"/>
      <c r="CH87" s="70"/>
      <c r="CI87" s="70"/>
      <c r="CJ87" s="70"/>
      <c r="CK87" s="70"/>
      <c r="CL87" s="52"/>
      <c r="CM87" s="55"/>
      <c r="CN87" s="55"/>
      <c r="CO87" s="55"/>
      <c r="CP87" s="55"/>
      <c r="CQ87" s="55"/>
      <c r="CR87" s="55"/>
      <c r="CS87" s="55"/>
      <c r="CT87" s="55"/>
      <c r="CU87" s="55"/>
    </row>
    <row r="88" spans="1:99" x14ac:dyDescent="0.25">
      <c r="A88" s="27"/>
      <c r="B88" s="27"/>
      <c r="C88" s="27"/>
      <c r="D88" s="27"/>
      <c r="E88" s="27"/>
      <c r="F88" s="27"/>
      <c r="G88" s="27"/>
      <c r="H88" s="27"/>
      <c r="I88" s="27"/>
      <c r="J88" s="27"/>
      <c r="K88" s="51"/>
      <c r="L88" s="51"/>
      <c r="M88" s="51"/>
      <c r="N88" s="51"/>
      <c r="O88" s="51"/>
      <c r="P88" s="51"/>
      <c r="Q88" s="51"/>
      <c r="R88" s="51"/>
      <c r="S88" s="51"/>
      <c r="T88" s="51"/>
      <c r="U88" s="52"/>
      <c r="V88" s="80" t="str">
        <f>INDEX('Detected Compounds limits'!$B$2:$I$50, MATCH($Y88,'Detected Compounds limits'!$B$2:$B$50, 0), MATCH(V$4,'Detected Compounds limits'!$B$2:$I$2,0))</f>
        <v xml:space="preserve"> </v>
      </c>
      <c r="W88" s="80" t="s">
        <v>118</v>
      </c>
      <c r="X88" s="81"/>
      <c r="Y88" s="82" t="s">
        <v>46</v>
      </c>
      <c r="Z88" s="80"/>
      <c r="AA88" s="80"/>
      <c r="AB88" s="80"/>
      <c r="AC88" s="80">
        <v>5.0000000000000002E-5</v>
      </c>
      <c r="AD88" s="80"/>
      <c r="AE88" s="80"/>
      <c r="AF88" s="80"/>
      <c r="AG88" s="80"/>
      <c r="AH88" s="80">
        <v>5.0000000000000002E-5</v>
      </c>
      <c r="AI88" s="83">
        <v>5.0000000000000002E-5</v>
      </c>
      <c r="AJ88" s="80">
        <f>INDEX('Detected Compounds limits'!$B$2:$H$50, MATCH($Y88,'Detected Compounds limits'!$B$2:$B$50, 0), MATCH(AJ$4,'Detected Compounds limits'!$B$2:$H$2,0))</f>
        <v>5.0000000000000002E-5</v>
      </c>
      <c r="AK88" s="80">
        <f>INDEX('Detected Compounds limits'!$B$2:$H$50, MATCH($Y88,'Detected Compounds limits'!$B$2:$B$50, 0), MATCH(AK$2,'Detected Compounds limits'!$B$2:$H$2,0))</f>
        <v>0.1</v>
      </c>
      <c r="AL88" s="80">
        <f>INDEX('Detected Compounds limits'!$B$2:$H$50, MATCH($Y88,'Detected Compounds limits'!$B$2:$B$50, 0), MATCH(AL$4,'Detected Compounds limits'!$B$2:$H$2,0))</f>
        <v>0.1</v>
      </c>
      <c r="AM88" s="80">
        <f>INDEX('Detected Compounds limits'!$B$2:$H$50, MATCH($Y88,'Detected Compounds limits'!$B$2:$B$50, 0), MATCH(AM$4,'Detected Compounds limits'!$B$2:$H$2,0))</f>
        <v>7.6999999999999996E-4</v>
      </c>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1"/>
      <c r="BV88" s="51"/>
      <c r="BW88" s="51"/>
      <c r="BX88" s="51"/>
      <c r="BY88" s="51"/>
      <c r="BZ88" s="51"/>
      <c r="CA88" s="52"/>
      <c r="CB88" s="69"/>
      <c r="CC88" s="70"/>
      <c r="CD88" s="70"/>
      <c r="CE88" s="70"/>
      <c r="CF88" s="70"/>
      <c r="CG88" s="70"/>
      <c r="CH88" s="70"/>
      <c r="CI88" s="70"/>
      <c r="CJ88" s="70"/>
      <c r="CK88" s="70"/>
      <c r="CL88" s="52"/>
      <c r="CM88" s="54"/>
      <c r="CN88" s="54"/>
      <c r="CO88" s="54"/>
      <c r="CP88" s="54" t="s">
        <v>209</v>
      </c>
      <c r="CQ88" s="54"/>
      <c r="CR88" s="54"/>
      <c r="CS88" s="54"/>
      <c r="CT88" s="54"/>
      <c r="CU88" s="54" t="s">
        <v>209</v>
      </c>
    </row>
    <row r="89" spans="1:99" x14ac:dyDescent="0.25">
      <c r="A89" s="27"/>
      <c r="B89" s="27"/>
      <c r="C89" s="27"/>
      <c r="D89" s="27"/>
      <c r="E89" s="27"/>
      <c r="F89" s="27"/>
      <c r="G89" s="27"/>
      <c r="H89" s="27"/>
      <c r="I89" s="27"/>
      <c r="J89" s="27"/>
      <c r="K89" s="51"/>
      <c r="L89" s="51"/>
      <c r="M89" s="51"/>
      <c r="N89" s="51"/>
      <c r="O89" s="51"/>
      <c r="P89" s="51"/>
      <c r="Q89" s="51"/>
      <c r="R89" s="51"/>
      <c r="S89" s="51"/>
      <c r="T89" s="51"/>
      <c r="U89" s="52"/>
      <c r="V89" s="80" t="str">
        <f>INDEX('Detected Compounds limits'!$B$2:$I$50, MATCH($Y89,'Detected Compounds limits'!$B$2:$B$50, 0), MATCH(V$4,'Detected Compounds limits'!$B$2:$I$2,0))</f>
        <v xml:space="preserve"> </v>
      </c>
      <c r="W89" s="80"/>
      <c r="X89" s="81"/>
      <c r="Y89" s="82" t="s">
        <v>49</v>
      </c>
      <c r="Z89" s="80"/>
      <c r="AA89" s="80"/>
      <c r="AB89" s="80"/>
      <c r="AC89" s="80"/>
      <c r="AD89" s="80"/>
      <c r="AE89" s="80">
        <v>1.4E-2</v>
      </c>
      <c r="AF89" s="80"/>
      <c r="AG89" s="80"/>
      <c r="AH89" s="80"/>
      <c r="AI89" s="83">
        <v>1.4E-2</v>
      </c>
      <c r="AJ89" s="80">
        <f>INDEX('Detected Compounds limits'!$B$2:$H$50, MATCH($Y89,'Detected Compounds limits'!$B$2:$B$50, 0), MATCH(AJ$4,'Detected Compounds limits'!$B$2:$H$2,0))</f>
        <v>1.4E-2</v>
      </c>
      <c r="AK89" s="80">
        <f>INDEX('Detected Compounds limits'!$B$2:$H$50, MATCH($Y89,'Detected Compounds limits'!$B$2:$B$50, 0), MATCH(AK$2,'Detected Compounds limits'!$B$2:$H$2,0))</f>
        <v>0.1</v>
      </c>
      <c r="AL89" s="80">
        <f>INDEX('Detected Compounds limits'!$B$2:$H$50, MATCH($Y89,'Detected Compounds limits'!$B$2:$B$50, 0), MATCH(AL$4,'Detected Compounds limits'!$B$2:$H$2,0))</f>
        <v>0.1</v>
      </c>
      <c r="AM89" s="80">
        <f>INDEX('Detected Compounds limits'!$B$2:$H$50, MATCH($Y89,'Detected Compounds limits'!$B$2:$B$50, 0), MATCH(AM$4,'Detected Compounds limits'!$B$2:$H$2,0))</f>
        <v>13.5</v>
      </c>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1"/>
      <c r="BV89" s="51"/>
      <c r="BW89" s="51"/>
      <c r="BX89" s="51"/>
      <c r="BY89" s="51"/>
      <c r="BZ89" s="51"/>
      <c r="CA89" s="52"/>
      <c r="CB89" s="69"/>
      <c r="CC89" s="70"/>
      <c r="CD89" s="70"/>
      <c r="CE89" s="70"/>
      <c r="CF89" s="70"/>
      <c r="CG89" s="70"/>
      <c r="CH89" s="70"/>
      <c r="CI89" s="70"/>
      <c r="CJ89" s="70"/>
      <c r="CK89" s="70"/>
      <c r="CL89" s="52"/>
      <c r="CM89" s="55"/>
      <c r="CN89" s="55"/>
      <c r="CO89" s="55"/>
      <c r="CP89" s="55"/>
      <c r="CQ89" s="55"/>
      <c r="CR89" s="55" t="s">
        <v>209</v>
      </c>
      <c r="CS89" s="55"/>
      <c r="CT89" s="55"/>
      <c r="CU89" s="55"/>
    </row>
    <row r="90" spans="1:99" x14ac:dyDescent="0.25">
      <c r="A90" s="27"/>
      <c r="B90" s="27"/>
      <c r="C90" s="27"/>
      <c r="D90" s="27"/>
      <c r="E90" s="27"/>
      <c r="F90" s="27"/>
      <c r="G90" s="27"/>
      <c r="H90" s="27"/>
      <c r="I90" s="27"/>
      <c r="J90" s="27"/>
      <c r="K90" s="51"/>
      <c r="L90" s="51"/>
      <c r="M90" s="51"/>
      <c r="N90" s="51"/>
      <c r="O90" s="51"/>
      <c r="P90" s="51"/>
      <c r="Q90" s="51"/>
      <c r="R90" s="51"/>
      <c r="S90" s="51"/>
      <c r="T90" s="51"/>
      <c r="U90" s="52"/>
      <c r="V90" s="80" t="str">
        <f>INDEX('Detected Compounds limits'!$B$2:$I$50, MATCH($Y90,'Detected Compounds limits'!$B$2:$B$50, 0), MATCH(V$4,'Detected Compounds limits'!$B$2:$I$2,0))</f>
        <v xml:space="preserve"> </v>
      </c>
      <c r="W90" s="80"/>
      <c r="X90" s="81"/>
      <c r="Y90" s="82" t="s">
        <v>53</v>
      </c>
      <c r="Z90" s="80"/>
      <c r="AA90" s="80"/>
      <c r="AB90" s="80"/>
      <c r="AC90" s="80">
        <v>1.4999999999999999E-4</v>
      </c>
      <c r="AD90" s="80"/>
      <c r="AE90" s="80"/>
      <c r="AF90" s="80"/>
      <c r="AG90" s="80">
        <v>2.8E-5</v>
      </c>
      <c r="AH90" s="80">
        <v>2.4000000000000001E-5</v>
      </c>
      <c r="AI90" s="83">
        <v>1.4999999999999999E-4</v>
      </c>
      <c r="AJ90" s="80">
        <f>INDEX('Detected Compounds limits'!$B$2:$H$50, MATCH($Y90,'Detected Compounds limits'!$B$2:$B$50, 0), MATCH(AJ$4,'Detected Compounds limits'!$B$2:$H$2,0))</f>
        <v>2.0000000000000002E-5</v>
      </c>
      <c r="AK90" s="80">
        <f>INDEX('Detected Compounds limits'!$B$2:$H$50, MATCH($Y90,'Detected Compounds limits'!$B$2:$B$50, 0), MATCH(AK$2,'Detected Compounds limits'!$B$2:$H$2,0))</f>
        <v>0.1</v>
      </c>
      <c r="AL90" s="80">
        <f>INDEX('Detected Compounds limits'!$B$2:$H$50, MATCH($Y90,'Detected Compounds limits'!$B$2:$B$50, 0), MATCH(AL$4,'Detected Compounds limits'!$B$2:$H$2,0))</f>
        <v>0.1</v>
      </c>
      <c r="AM90" s="80">
        <f>INDEX('Detected Compounds limits'!$B$2:$H$50, MATCH($Y90,'Detected Compounds limits'!$B$2:$B$50, 0), MATCH(AM$4,'Detected Compounds limits'!$B$2:$H$2,0))</f>
        <v>2.1999999999999999E-5</v>
      </c>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1"/>
      <c r="BV90" s="51"/>
      <c r="BW90" s="51"/>
      <c r="BX90" s="51"/>
      <c r="BY90" s="51"/>
      <c r="BZ90" s="51"/>
      <c r="CA90" s="52"/>
      <c r="CB90" s="69"/>
      <c r="CC90" s="70"/>
      <c r="CD90" s="70"/>
      <c r="CE90" s="70"/>
      <c r="CF90" s="70"/>
      <c r="CG90" s="70"/>
      <c r="CH90" s="70"/>
      <c r="CI90" s="70"/>
      <c r="CJ90" s="70"/>
      <c r="CK90" s="70"/>
      <c r="CL90" s="52"/>
      <c r="CM90" s="55"/>
      <c r="CN90" s="55"/>
      <c r="CO90" s="55"/>
      <c r="CP90" s="55"/>
      <c r="CQ90" s="55"/>
      <c r="CR90" s="55"/>
      <c r="CS90" s="55"/>
      <c r="CT90" s="55"/>
      <c r="CU90" s="55"/>
    </row>
    <row r="91" spans="1:99" x14ac:dyDescent="0.25">
      <c r="A91" s="27"/>
      <c r="B91" s="27"/>
      <c r="C91" s="27"/>
      <c r="D91" s="27"/>
      <c r="E91" s="27"/>
      <c r="F91" s="27"/>
      <c r="G91" s="27"/>
      <c r="H91" s="27"/>
      <c r="I91" s="27"/>
      <c r="J91" s="27"/>
      <c r="K91" s="51"/>
      <c r="L91" s="51"/>
      <c r="M91" s="51"/>
      <c r="N91" s="51"/>
      <c r="O91" s="51"/>
      <c r="P91" s="51"/>
      <c r="Q91" s="51"/>
      <c r="R91" s="51"/>
      <c r="S91" s="51"/>
      <c r="T91" s="51"/>
      <c r="U91" s="52"/>
      <c r="V91" s="80" t="str">
        <f>INDEX('Detected Compounds limits'!$B$2:$I$50, MATCH($Y91,'Detected Compounds limits'!$B$2:$B$50, 0), MATCH(V$4,'Detected Compounds limits'!$B$2:$I$2,0))</f>
        <v xml:space="preserve"> </v>
      </c>
      <c r="W91" s="80"/>
      <c r="X91" s="81"/>
      <c r="Y91" s="82" t="s">
        <v>57</v>
      </c>
      <c r="Z91" s="80"/>
      <c r="AA91" s="80"/>
      <c r="AB91" s="80"/>
      <c r="AC91" s="80"/>
      <c r="AD91" s="80"/>
      <c r="AE91" s="80"/>
      <c r="AF91" s="80"/>
      <c r="AG91" s="80">
        <v>5.3999999999999999E-2</v>
      </c>
      <c r="AH91" s="80"/>
      <c r="AI91" s="83">
        <v>5.3999999999999999E-2</v>
      </c>
      <c r="AJ91" s="80">
        <f>INDEX('Detected Compounds limits'!$B$2:$H$50, MATCH($Y91,'Detected Compounds limits'!$B$2:$B$50, 0), MATCH(AJ$4,'Detected Compounds limits'!$B$2:$H$2,0))</f>
        <v>0.05</v>
      </c>
      <c r="AK91" s="80">
        <f>INDEX('Detected Compounds limits'!$B$2:$H$50, MATCH($Y91,'Detected Compounds limits'!$B$2:$B$50, 0), MATCH(AK$2,'Detected Compounds limits'!$B$2:$H$2,0))</f>
        <v>0.66</v>
      </c>
      <c r="AL91" s="80">
        <f>INDEX('Detected Compounds limits'!$B$2:$H$50, MATCH($Y91,'Detected Compounds limits'!$B$2:$B$50, 0), MATCH(AL$4,'Detected Compounds limits'!$B$2:$H$2,0))</f>
        <v>0.66</v>
      </c>
      <c r="AM91" s="80">
        <f>INDEX('Detected Compounds limits'!$B$2:$H$50, MATCH($Y91,'Detected Compounds limits'!$B$2:$B$50, 0), MATCH(AM$4,'Detected Compounds limits'!$B$2:$H$2,0))</f>
        <v>0.66</v>
      </c>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1"/>
      <c r="BV91" s="51"/>
      <c r="BW91" s="51"/>
      <c r="BX91" s="51"/>
      <c r="BY91" s="51"/>
      <c r="BZ91" s="51"/>
      <c r="CA91" s="52"/>
      <c r="CB91" s="69"/>
      <c r="CC91" s="70"/>
      <c r="CD91" s="70"/>
      <c r="CE91" s="70"/>
      <c r="CF91" s="70"/>
      <c r="CG91" s="70"/>
      <c r="CH91" s="70"/>
      <c r="CI91" s="70"/>
      <c r="CJ91" s="70"/>
      <c r="CK91" s="70"/>
      <c r="CL91" s="52"/>
      <c r="CM91" s="55"/>
      <c r="CN91" s="55"/>
      <c r="CO91" s="55"/>
      <c r="CP91" s="55"/>
      <c r="CQ91" s="55"/>
      <c r="CR91" s="55"/>
      <c r="CS91" s="55"/>
      <c r="CT91" s="55"/>
      <c r="CU91" s="55"/>
    </row>
    <row r="92" spans="1:99" x14ac:dyDescent="0.25">
      <c r="A92" s="27"/>
      <c r="B92" s="27"/>
      <c r="C92" s="27"/>
      <c r="D92" s="27"/>
      <c r="E92" s="27"/>
      <c r="F92" s="27"/>
      <c r="G92" s="27"/>
      <c r="H92" s="27"/>
      <c r="I92" s="27"/>
      <c r="J92" s="27"/>
      <c r="K92" s="51"/>
      <c r="L92" s="51"/>
      <c r="M92" s="51"/>
      <c r="N92" s="51"/>
      <c r="O92" s="51"/>
      <c r="P92" s="51"/>
      <c r="Q92" s="51"/>
      <c r="R92" s="51"/>
      <c r="S92" s="51"/>
      <c r="T92" s="51"/>
      <c r="U92" s="52"/>
      <c r="V92" s="80" t="str">
        <f>INDEX('Detected Compounds limits'!$B$2:$I$50, MATCH($Y92,'Detected Compounds limits'!$B$2:$B$50, 0), MATCH(V$4,'Detected Compounds limits'!$B$2:$I$2,0))</f>
        <v xml:space="preserve"> </v>
      </c>
      <c r="W92" s="80"/>
      <c r="X92" s="81"/>
      <c r="Y92" s="82" t="s">
        <v>89</v>
      </c>
      <c r="Z92" s="80"/>
      <c r="AA92" s="80"/>
      <c r="AB92" s="80"/>
      <c r="AC92" s="80"/>
      <c r="AD92" s="80"/>
      <c r="AE92" s="80"/>
      <c r="AF92" s="80">
        <v>0.05</v>
      </c>
      <c r="AG92" s="80"/>
      <c r="AH92" s="80"/>
      <c r="AI92" s="83">
        <v>0.05</v>
      </c>
      <c r="AJ92" s="80">
        <f>INDEX('Detected Compounds limits'!$B$2:$H$50, MATCH($Y92,'Detected Compounds limits'!$B$2:$B$50, 0), MATCH(AJ$4,'Detected Compounds limits'!$B$2:$H$2,0))</f>
        <v>0.05</v>
      </c>
      <c r="AK92" s="80">
        <f>INDEX('Detected Compounds limits'!$B$2:$H$50, MATCH($Y92,'Detected Compounds limits'!$B$2:$B$50, 0), MATCH(AK$2,'Detected Compounds limits'!$B$2:$H$2,0))</f>
        <v>0.1</v>
      </c>
      <c r="AL92" s="80">
        <f>INDEX('Detected Compounds limits'!$B$2:$H$50, MATCH($Y92,'Detected Compounds limits'!$B$2:$B$50, 0), MATCH(AL$4,'Detected Compounds limits'!$B$2:$H$2,0))</f>
        <v>0.1</v>
      </c>
      <c r="AM92" s="80">
        <f>INDEX('Detected Compounds limits'!$B$2:$H$50, MATCH($Y92,'Detected Compounds limits'!$B$2:$B$50, 0), MATCH(AM$4,'Detected Compounds limits'!$B$2:$H$2,0))</f>
        <v>0.1</v>
      </c>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1"/>
      <c r="BV92" s="51"/>
      <c r="BW92" s="51"/>
      <c r="BX92" s="51"/>
      <c r="BY92" s="51"/>
      <c r="BZ92" s="51"/>
      <c r="CA92" s="52"/>
      <c r="CB92" s="69"/>
      <c r="CC92" s="70"/>
      <c r="CD92" s="70"/>
      <c r="CE92" s="70"/>
      <c r="CF92" s="70"/>
      <c r="CG92" s="70"/>
      <c r="CH92" s="70"/>
      <c r="CI92" s="70"/>
      <c r="CJ92" s="70"/>
      <c r="CK92" s="70"/>
      <c r="CL92" s="52"/>
      <c r="CM92" s="54"/>
      <c r="CN92" s="54"/>
      <c r="CO92" s="54"/>
      <c r="CP92" s="54"/>
      <c r="CQ92" s="54"/>
      <c r="CR92" s="54"/>
      <c r="CS92" s="54" t="s">
        <v>209</v>
      </c>
      <c r="CT92" s="54"/>
      <c r="CU92" s="54"/>
    </row>
    <row r="93" spans="1:99" x14ac:dyDescent="0.25">
      <c r="A93" s="27"/>
      <c r="B93" s="27"/>
      <c r="C93" s="27"/>
      <c r="D93" s="27"/>
      <c r="E93" s="27"/>
      <c r="F93" s="27"/>
      <c r="G93" s="27"/>
      <c r="H93" s="27"/>
      <c r="I93" s="27"/>
      <c r="J93" s="27"/>
      <c r="K93" s="51"/>
      <c r="L93" s="51"/>
      <c r="M93" s="51"/>
      <c r="N93" s="51"/>
      <c r="O93" s="51"/>
      <c r="P93" s="51"/>
      <c r="Q93" s="51"/>
      <c r="R93" s="51"/>
      <c r="S93" s="51"/>
      <c r="T93" s="51"/>
      <c r="U93" s="52"/>
      <c r="V93" s="80" t="str">
        <f>INDEX('Detected Compounds limits'!$B$2:$I$50, MATCH($Y93,'Detected Compounds limits'!$B$2:$B$50, 0), MATCH(V$4,'Detected Compounds limits'!$B$2:$I$2,0))</f>
        <v xml:space="preserve"> </v>
      </c>
      <c r="W93" s="80"/>
      <c r="X93" s="81"/>
      <c r="Y93" s="82" t="s">
        <v>59</v>
      </c>
      <c r="Z93" s="80"/>
      <c r="AA93" s="80"/>
      <c r="AB93" s="80"/>
      <c r="AC93" s="80"/>
      <c r="AD93" s="80"/>
      <c r="AE93" s="80"/>
      <c r="AF93" s="80">
        <v>2.5999999999999999E-2</v>
      </c>
      <c r="AG93" s="80"/>
      <c r="AH93" s="80"/>
      <c r="AI93" s="83">
        <v>2.5999999999999999E-2</v>
      </c>
      <c r="AJ93" s="80">
        <f>INDEX('Detected Compounds limits'!$B$2:$H$50, MATCH($Y93,'Detected Compounds limits'!$B$2:$B$50, 0), MATCH(AJ$4,'Detected Compounds limits'!$B$2:$H$2,0))</f>
        <v>0.02</v>
      </c>
      <c r="AK93" s="80">
        <f>INDEX('Detected Compounds limits'!$B$2:$H$50, MATCH($Y93,'Detected Compounds limits'!$B$2:$B$50, 0), MATCH(AK$2,'Detected Compounds limits'!$B$2:$H$2,0))</f>
        <v>0.02</v>
      </c>
      <c r="AL93" s="80">
        <f>INDEX('Detected Compounds limits'!$B$2:$H$50, MATCH($Y93,'Detected Compounds limits'!$B$2:$B$50, 0), MATCH(AL$4,'Detected Compounds limits'!$B$2:$H$2,0))</f>
        <v>0.02</v>
      </c>
      <c r="AM93" s="80">
        <f>INDEX('Detected Compounds limits'!$B$2:$H$50, MATCH($Y93,'Detected Compounds limits'!$B$2:$B$50, 0), MATCH(AM$4,'Detected Compounds limits'!$B$2:$H$2,0))</f>
        <v>0.02</v>
      </c>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1"/>
      <c r="BV93" s="51"/>
      <c r="BW93" s="51"/>
      <c r="BX93" s="51"/>
      <c r="BY93" s="51"/>
      <c r="BZ93" s="51"/>
      <c r="CA93" s="52"/>
      <c r="CB93" s="69"/>
      <c r="CC93" s="70"/>
      <c r="CD93" s="70"/>
      <c r="CE93" s="70"/>
      <c r="CF93" s="70"/>
      <c r="CG93" s="70"/>
      <c r="CH93" s="70"/>
      <c r="CI93" s="70"/>
      <c r="CJ93" s="70"/>
      <c r="CK93" s="70"/>
      <c r="CL93" s="52"/>
      <c r="CM93" s="54"/>
      <c r="CN93" s="54"/>
      <c r="CO93" s="54"/>
      <c r="CP93" s="54"/>
      <c r="CQ93" s="54"/>
      <c r="CR93" s="56"/>
      <c r="CS93" s="54"/>
      <c r="CT93" s="54"/>
      <c r="CU93" s="54"/>
    </row>
    <row r="94" spans="1:99" x14ac:dyDescent="0.25">
      <c r="A94" s="27"/>
      <c r="B94" s="27"/>
      <c r="C94" s="27"/>
      <c r="D94" s="27"/>
      <c r="E94" s="27"/>
      <c r="F94" s="27"/>
      <c r="G94" s="27"/>
      <c r="H94" s="27"/>
      <c r="I94" s="27"/>
      <c r="J94" s="27"/>
      <c r="K94" s="51"/>
      <c r="L94" s="51"/>
      <c r="M94" s="51"/>
      <c r="N94" s="51"/>
      <c r="O94" s="51"/>
      <c r="P94" s="51"/>
      <c r="Q94" s="51"/>
      <c r="R94" s="51"/>
      <c r="S94" s="51"/>
      <c r="T94" s="51"/>
      <c r="U94" s="52"/>
      <c r="V94" s="80" t="str">
        <f>INDEX('Detected Compounds limits'!$B$2:$I$50, MATCH($Y94,'Detected Compounds limits'!$B$2:$B$50, 0), MATCH(V$4,'Detected Compounds limits'!$B$2:$I$2,0))</f>
        <v>x</v>
      </c>
      <c r="W94" s="80"/>
      <c r="X94" s="81"/>
      <c r="Y94" s="82" t="s">
        <v>61</v>
      </c>
      <c r="Z94" s="80">
        <v>2.1999999999999999E-2</v>
      </c>
      <c r="AA94" s="80">
        <v>0.02</v>
      </c>
      <c r="AB94" s="80"/>
      <c r="AC94" s="80"/>
      <c r="AD94" s="80"/>
      <c r="AE94" s="80"/>
      <c r="AF94" s="80">
        <v>0.02</v>
      </c>
      <c r="AG94" s="80">
        <v>0.02</v>
      </c>
      <c r="AH94" s="80"/>
      <c r="AI94" s="83">
        <v>2.1999999999999999E-2</v>
      </c>
      <c r="AJ94" s="80">
        <f>INDEX('Detected Compounds limits'!$B$2:$H$50, MATCH($Y94,'Detected Compounds limits'!$B$2:$B$50, 0), MATCH(AJ$4,'Detected Compounds limits'!$B$2:$H$2,0))</f>
        <v>0.02</v>
      </c>
      <c r="AK94" s="80">
        <f>INDEX('Detected Compounds limits'!$B$2:$H$50, MATCH($Y94,'Detected Compounds limits'!$B$2:$B$50, 0), MATCH(AK$2,'Detected Compounds limits'!$B$2:$H$2,0))</f>
        <v>10</v>
      </c>
      <c r="AL94" s="80">
        <f>INDEX('Detected Compounds limits'!$B$2:$H$50, MATCH($Y94,'Detected Compounds limits'!$B$2:$B$50, 0), MATCH(AL$4,'Detected Compounds limits'!$B$2:$H$2,0))</f>
        <v>10</v>
      </c>
      <c r="AM94" s="80">
        <f>INDEX('Detected Compounds limits'!$B$2:$H$50, MATCH($Y94,'Detected Compounds limits'!$B$2:$B$50, 0), MATCH(AM$4,'Detected Compounds limits'!$B$2:$H$2,0))</f>
        <v>91.9</v>
      </c>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1"/>
      <c r="BV94" s="51"/>
      <c r="BW94" s="51"/>
      <c r="BX94" s="51"/>
      <c r="BY94" s="51"/>
      <c r="BZ94" s="51"/>
      <c r="CA94" s="52"/>
      <c r="CB94" s="69"/>
      <c r="CC94" s="70"/>
      <c r="CD94" s="70"/>
      <c r="CE94" s="70"/>
      <c r="CF94" s="70"/>
      <c r="CG94" s="70"/>
      <c r="CH94" s="70"/>
      <c r="CI94" s="70"/>
      <c r="CJ94" s="70"/>
      <c r="CK94" s="70"/>
      <c r="CL94" s="52"/>
      <c r="CM94" s="55"/>
      <c r="CN94" s="55" t="s">
        <v>209</v>
      </c>
      <c r="CO94" s="55"/>
      <c r="CP94" s="55"/>
      <c r="CQ94" s="55"/>
      <c r="CR94" s="55"/>
      <c r="CS94" s="55" t="s">
        <v>209</v>
      </c>
      <c r="CT94" s="55"/>
      <c r="CU94" s="55"/>
    </row>
    <row r="95" spans="1:99" x14ac:dyDescent="0.25">
      <c r="A95" s="27"/>
      <c r="B95" s="27"/>
      <c r="C95" s="27"/>
      <c r="D95" s="27"/>
      <c r="E95" s="27"/>
      <c r="F95" s="27"/>
      <c r="G95" s="27"/>
      <c r="H95" s="27"/>
      <c r="I95" s="27"/>
      <c r="J95" s="27"/>
      <c r="K95" s="51"/>
      <c r="L95" s="51"/>
      <c r="M95" s="51"/>
      <c r="N95" s="51"/>
      <c r="O95" s="51"/>
      <c r="P95" s="51"/>
      <c r="Q95" s="51"/>
      <c r="R95" s="51"/>
      <c r="S95" s="51"/>
      <c r="T95" s="51"/>
      <c r="U95" s="52"/>
      <c r="V95" s="80" t="str">
        <f>INDEX('Detected Compounds limits'!$B$2:$I$50, MATCH($Y95,'Detected Compounds limits'!$B$2:$B$50, 0), MATCH(V$4,'Detected Compounds limits'!$B$2:$I$2,0))</f>
        <v xml:space="preserve"> </v>
      </c>
      <c r="W95" s="80"/>
      <c r="X95" s="81"/>
      <c r="Y95" s="82" t="s">
        <v>75</v>
      </c>
      <c r="Z95" s="80"/>
      <c r="AA95" s="80"/>
      <c r="AB95" s="80">
        <v>7.6999999999999999E-2</v>
      </c>
      <c r="AC95" s="80">
        <v>0.19</v>
      </c>
      <c r="AD95" s="80"/>
      <c r="AE95" s="80"/>
      <c r="AF95" s="80"/>
      <c r="AG95" s="80"/>
      <c r="AH95" s="80"/>
      <c r="AI95" s="83">
        <v>0.19</v>
      </c>
      <c r="AJ95" s="80">
        <f>INDEX('Detected Compounds limits'!$B$2:$H$50, MATCH($Y95,'Detected Compounds limits'!$B$2:$B$50, 0), MATCH(AJ$4,'Detected Compounds limits'!$B$2:$H$2,0))</f>
        <v>0.04</v>
      </c>
      <c r="AK95" s="80">
        <f>INDEX('Detected Compounds limits'!$B$2:$H$50, MATCH($Y95,'Detected Compounds limits'!$B$2:$B$50, 0), MATCH(AK$2,'Detected Compounds limits'!$B$2:$H$2,0))</f>
        <v>0.69</v>
      </c>
      <c r="AL95" s="80">
        <f>INDEX('Detected Compounds limits'!$B$2:$H$50, MATCH($Y95,'Detected Compounds limits'!$B$2:$B$50, 0), MATCH(AL$4,'Detected Compounds limits'!$B$2:$H$2,0))</f>
        <v>0.69</v>
      </c>
      <c r="AM95" s="80">
        <f>INDEX('Detected Compounds limits'!$B$2:$H$50, MATCH($Y95,'Detected Compounds limits'!$B$2:$B$50, 0), MATCH(AM$4,'Detected Compounds limits'!$B$2:$H$2,0))</f>
        <v>0.69</v>
      </c>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1"/>
      <c r="BV95" s="51"/>
      <c r="BW95" s="51"/>
      <c r="BX95" s="51"/>
      <c r="BY95" s="51"/>
      <c r="BZ95" s="51"/>
      <c r="CA95" s="52"/>
      <c r="CB95" s="69"/>
      <c r="CC95" s="70"/>
      <c r="CD95" s="70"/>
      <c r="CE95" s="70"/>
      <c r="CF95" s="70"/>
      <c r="CG95" s="70"/>
      <c r="CH95" s="70"/>
      <c r="CI95" s="70"/>
      <c r="CJ95" s="70"/>
      <c r="CK95" s="70"/>
      <c r="CL95" s="52"/>
      <c r="CM95" s="55"/>
      <c r="CN95" s="55"/>
      <c r="CO95" s="55"/>
      <c r="CP95" s="55"/>
      <c r="CQ95" s="55"/>
      <c r="CR95" s="55"/>
      <c r="CS95" s="55"/>
      <c r="CT95" s="55"/>
      <c r="CU95" s="55"/>
    </row>
    <row r="96" spans="1:99" x14ac:dyDescent="0.25">
      <c r="A96" s="27"/>
      <c r="B96" s="27"/>
      <c r="C96" s="27"/>
      <c r="D96" s="27"/>
      <c r="E96" s="27"/>
      <c r="F96" s="27"/>
      <c r="G96" s="27"/>
      <c r="H96" s="27"/>
      <c r="I96" s="27"/>
      <c r="J96" s="27"/>
      <c r="K96" s="51"/>
      <c r="L96" s="51"/>
      <c r="M96" s="51"/>
      <c r="N96" s="51"/>
      <c r="O96" s="51"/>
      <c r="P96" s="51"/>
      <c r="Q96" s="51"/>
      <c r="R96" s="51"/>
      <c r="S96" s="51"/>
      <c r="T96" s="51"/>
      <c r="U96" s="52"/>
      <c r="V96" s="80" t="str">
        <f>INDEX('Detected Compounds limits'!$B$2:$I$50, MATCH($Y96,'Detected Compounds limits'!$B$2:$B$50, 0), MATCH(V$4,'Detected Compounds limits'!$B$2:$I$2,0))</f>
        <v>x</v>
      </c>
      <c r="W96" s="80"/>
      <c r="X96" s="81"/>
      <c r="Y96" s="82" t="s">
        <v>82</v>
      </c>
      <c r="Z96" s="80">
        <v>0.02</v>
      </c>
      <c r="AA96" s="80">
        <v>0.02</v>
      </c>
      <c r="AB96" s="80">
        <v>0.02</v>
      </c>
      <c r="AC96" s="80">
        <v>2.1999999999999999E-2</v>
      </c>
      <c r="AD96" s="80">
        <v>4.9000000000000002E-2</v>
      </c>
      <c r="AE96" s="80">
        <v>2.7E-2</v>
      </c>
      <c r="AF96" s="80">
        <v>0.02</v>
      </c>
      <c r="AG96" s="80">
        <v>2.8000000000000001E-2</v>
      </c>
      <c r="AH96" s="80">
        <v>4.8000000000000001E-2</v>
      </c>
      <c r="AI96" s="83">
        <v>4.9000000000000002E-2</v>
      </c>
      <c r="AJ96" s="80">
        <f>INDEX('Detected Compounds limits'!$B$2:$H$50, MATCH($Y96,'Detected Compounds limits'!$B$2:$B$50, 0), MATCH(AJ$4,'Detected Compounds limits'!$B$2:$H$2,0))</f>
        <v>0.02</v>
      </c>
      <c r="AK96" s="80">
        <f>INDEX('Detected Compounds limits'!$B$2:$H$50, MATCH($Y96,'Detected Compounds limits'!$B$2:$B$50, 0), MATCH(AK$2,'Detected Compounds limits'!$B$2:$H$2,0))</f>
        <v>10</v>
      </c>
      <c r="AL96" s="80">
        <f>INDEX('Detected Compounds limits'!$B$2:$H$50, MATCH($Y96,'Detected Compounds limits'!$B$2:$B$50, 0), MATCH(AL$4,'Detected Compounds limits'!$B$2:$H$2,0))</f>
        <v>10</v>
      </c>
      <c r="AM96" s="80">
        <f>INDEX('Detected Compounds limits'!$B$2:$H$50, MATCH($Y96,'Detected Compounds limits'!$B$2:$B$50, 0), MATCH(AM$4,'Detected Compounds limits'!$B$2:$H$2,0))</f>
        <v>10</v>
      </c>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1"/>
      <c r="BV96" s="51"/>
      <c r="BW96" s="51"/>
      <c r="BX96" s="51"/>
      <c r="BY96" s="51"/>
      <c r="BZ96" s="51"/>
      <c r="CA96" s="52"/>
      <c r="CB96" s="69"/>
      <c r="CC96" s="70"/>
      <c r="CD96" s="70"/>
      <c r="CE96" s="70"/>
      <c r="CF96" s="70"/>
      <c r="CG96" s="70"/>
      <c r="CH96" s="70"/>
      <c r="CI96" s="70"/>
      <c r="CJ96" s="70"/>
      <c r="CK96" s="70"/>
      <c r="CL96" s="52"/>
      <c r="CM96" s="55" t="s">
        <v>209</v>
      </c>
      <c r="CN96" s="55" t="s">
        <v>209</v>
      </c>
      <c r="CO96" s="55" t="s">
        <v>209</v>
      </c>
      <c r="CP96" s="55"/>
      <c r="CQ96" s="55"/>
      <c r="CR96" s="55"/>
      <c r="CS96" s="55" t="s">
        <v>209</v>
      </c>
      <c r="CT96" s="55"/>
      <c r="CU96" s="55"/>
    </row>
    <row r="97" spans="1:99" x14ac:dyDescent="0.25">
      <c r="A97" s="27"/>
      <c r="B97" s="27"/>
      <c r="C97" s="27"/>
      <c r="D97" s="27"/>
      <c r="E97" s="27"/>
      <c r="F97" s="27"/>
      <c r="G97" s="27"/>
      <c r="H97" s="27"/>
      <c r="I97" s="27"/>
      <c r="J97" s="27"/>
      <c r="K97" s="51"/>
      <c r="L97" s="51"/>
      <c r="M97" s="51"/>
      <c r="N97" s="51"/>
      <c r="O97" s="51"/>
      <c r="P97" s="51"/>
      <c r="Q97" s="51"/>
      <c r="R97" s="51"/>
      <c r="S97" s="51"/>
      <c r="T97" s="51"/>
      <c r="U97" s="52"/>
      <c r="V97" s="80" t="str">
        <f>INDEX('Detected Compounds limits'!$B$2:$I$50, MATCH($Y97,'Detected Compounds limits'!$B$2:$B$50, 0), MATCH(V$4,'Detected Compounds limits'!$B$2:$I$2,0))</f>
        <v>x</v>
      </c>
      <c r="W97" s="80"/>
      <c r="X97" s="81"/>
      <c r="Y97" s="82" t="s">
        <v>83</v>
      </c>
      <c r="Z97" s="80">
        <v>8.2000000000000003E-2</v>
      </c>
      <c r="AA97" s="80">
        <v>0.13</v>
      </c>
      <c r="AB97" s="80">
        <v>8.1000000000000003E-2</v>
      </c>
      <c r="AC97" s="80">
        <v>8.7999999999999995E-2</v>
      </c>
      <c r="AD97" s="80">
        <v>0.28000000000000003</v>
      </c>
      <c r="AE97" s="80">
        <v>0.35</v>
      </c>
      <c r="AF97" s="80">
        <v>0.36</v>
      </c>
      <c r="AG97" s="80">
        <v>0.39</v>
      </c>
      <c r="AH97" s="80">
        <v>0.34</v>
      </c>
      <c r="AI97" s="83">
        <v>0.39</v>
      </c>
      <c r="AJ97" s="80">
        <f>INDEX('Detected Compounds limits'!$B$2:$H$50, MATCH($Y97,'Detected Compounds limits'!$B$2:$B$50, 0), MATCH(AJ$4,'Detected Compounds limits'!$B$2:$H$2,0))</f>
        <v>0.05</v>
      </c>
      <c r="AK97" s="80">
        <f>INDEX('Detected Compounds limits'!$B$2:$H$50, MATCH($Y97,'Detected Compounds limits'!$B$2:$B$50, 0), MATCH(AK$2,'Detected Compounds limits'!$B$2:$H$2,0))</f>
        <v>10</v>
      </c>
      <c r="AL97" s="80">
        <f>INDEX('Detected Compounds limits'!$B$2:$H$50, MATCH($Y97,'Detected Compounds limits'!$B$2:$B$50, 0), MATCH(AL$4,'Detected Compounds limits'!$B$2:$H$2,0))</f>
        <v>10</v>
      </c>
      <c r="AM97" s="80">
        <f>INDEX('Detected Compounds limits'!$B$2:$H$50, MATCH($Y97,'Detected Compounds limits'!$B$2:$B$50, 0), MATCH(AM$4,'Detected Compounds limits'!$B$2:$H$2,0))</f>
        <v>10</v>
      </c>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1"/>
      <c r="BV97" s="51"/>
      <c r="BW97" s="51"/>
      <c r="BX97" s="51"/>
      <c r="BY97" s="51"/>
      <c r="BZ97" s="51"/>
      <c r="CA97" s="52"/>
      <c r="CB97" s="69"/>
      <c r="CC97" s="70"/>
      <c r="CD97" s="70"/>
      <c r="CE97" s="70"/>
      <c r="CF97" s="70"/>
      <c r="CG97" s="70"/>
      <c r="CH97" s="70"/>
      <c r="CI97" s="70"/>
      <c r="CJ97" s="70"/>
      <c r="CK97" s="70"/>
      <c r="CL97" s="52"/>
      <c r="CM97" s="54"/>
      <c r="CN97" s="54"/>
      <c r="CO97" s="54"/>
      <c r="CP97" s="54"/>
      <c r="CQ97" s="54"/>
      <c r="CR97" s="54"/>
      <c r="CS97" s="54"/>
      <c r="CT97" s="54"/>
      <c r="CU97" s="54"/>
    </row>
    <row r="98" spans="1:99" x14ac:dyDescent="0.25">
      <c r="A98" s="27"/>
      <c r="B98" s="27"/>
      <c r="C98" s="27"/>
      <c r="D98" s="27"/>
      <c r="E98" s="27"/>
      <c r="F98" s="27"/>
      <c r="G98" s="27"/>
      <c r="H98" s="27"/>
      <c r="I98" s="27"/>
      <c r="J98" s="27"/>
      <c r="K98" s="51"/>
      <c r="L98" s="51"/>
      <c r="M98" s="51"/>
      <c r="N98" s="51"/>
      <c r="O98" s="51"/>
      <c r="P98" s="51"/>
      <c r="Q98" s="51"/>
      <c r="R98" s="51"/>
      <c r="S98" s="51"/>
      <c r="T98" s="51"/>
      <c r="U98" s="52"/>
      <c r="V98" s="80" t="str">
        <f>INDEX('Detected Compounds limits'!$B$2:$I$50, MATCH($Y98,'Detected Compounds limits'!$B$2:$B$50, 0), MATCH(V$4,'Detected Compounds limits'!$B$2:$I$2,0))</f>
        <v>x</v>
      </c>
      <c r="W98" s="80"/>
      <c r="X98" s="81"/>
      <c r="Y98" s="82" t="s">
        <v>63</v>
      </c>
      <c r="Z98" s="80">
        <v>0.13</v>
      </c>
      <c r="AA98" s="80">
        <v>0.14000000000000001</v>
      </c>
      <c r="AB98" s="80">
        <v>0.22</v>
      </c>
      <c r="AC98" s="80">
        <v>0.28999999999999998</v>
      </c>
      <c r="AD98" s="80">
        <v>0.42</v>
      </c>
      <c r="AE98" s="80">
        <v>0.42</v>
      </c>
      <c r="AF98" s="80">
        <v>0.32</v>
      </c>
      <c r="AG98" s="80">
        <v>0.28000000000000003</v>
      </c>
      <c r="AH98" s="80">
        <v>0.3</v>
      </c>
      <c r="AI98" s="83">
        <v>0.42</v>
      </c>
      <c r="AJ98" s="80">
        <f>INDEX('Detected Compounds limits'!$B$2:$H$50, MATCH($Y98,'Detected Compounds limits'!$B$2:$B$50, 0), MATCH(AJ$4,'Detected Compounds limits'!$B$2:$H$2,0))</f>
        <v>0.02</v>
      </c>
      <c r="AK98" s="80">
        <f>INDEX('Detected Compounds limits'!$B$2:$H$50, MATCH($Y98,'Detected Compounds limits'!$B$2:$B$50, 0), MATCH(AK$2,'Detected Compounds limits'!$B$2:$H$2,0))</f>
        <v>10</v>
      </c>
      <c r="AL98" s="80">
        <f>INDEX('Detected Compounds limits'!$B$2:$H$50, MATCH($Y98,'Detected Compounds limits'!$B$2:$B$50, 0), MATCH(AL$4,'Detected Compounds limits'!$B$2:$H$2,0))</f>
        <v>10</v>
      </c>
      <c r="AM98" s="80">
        <f>INDEX('Detected Compounds limits'!$B$2:$H$50, MATCH($Y98,'Detected Compounds limits'!$B$2:$B$50, 0), MATCH(AM$4,'Detected Compounds limits'!$B$2:$H$2,0))</f>
        <v>21.7</v>
      </c>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1"/>
      <c r="BV98" s="51"/>
      <c r="BW98" s="51"/>
      <c r="BX98" s="51"/>
      <c r="BY98" s="51"/>
      <c r="BZ98" s="51"/>
      <c r="CA98" s="52"/>
      <c r="CB98" s="69"/>
      <c r="CC98" s="70"/>
      <c r="CD98" s="70"/>
      <c r="CE98" s="70"/>
      <c r="CF98" s="70"/>
      <c r="CG98" s="70"/>
      <c r="CH98" s="70"/>
      <c r="CI98" s="70"/>
      <c r="CJ98" s="70"/>
      <c r="CK98" s="70"/>
      <c r="CL98" s="52"/>
      <c r="CM98" s="55"/>
      <c r="CN98" s="55"/>
      <c r="CO98" s="55"/>
      <c r="CP98" s="55"/>
      <c r="CQ98" s="55"/>
      <c r="CR98" s="55"/>
      <c r="CS98" s="55"/>
      <c r="CT98" s="55"/>
      <c r="CU98" s="55"/>
    </row>
    <row r="99" spans="1:99" x14ac:dyDescent="0.25">
      <c r="A99" s="27"/>
      <c r="B99" s="27"/>
      <c r="C99" s="27"/>
      <c r="D99" s="27"/>
      <c r="E99" s="27"/>
      <c r="F99" s="27"/>
      <c r="G99" s="27"/>
      <c r="H99" s="27"/>
      <c r="I99" s="27"/>
      <c r="J99" s="27"/>
      <c r="K99" s="51"/>
      <c r="L99" s="51"/>
      <c r="M99" s="51"/>
      <c r="N99" s="51"/>
      <c r="O99" s="51"/>
      <c r="P99" s="51"/>
      <c r="Q99" s="51"/>
      <c r="R99" s="51"/>
      <c r="S99" s="51"/>
      <c r="T99" s="51"/>
      <c r="U99" s="52"/>
      <c r="V99" s="80" t="str">
        <f>INDEX('Detected Compounds limits'!$B$2:$I$50, MATCH($Y99,'Detected Compounds limits'!$B$2:$B$50, 0), MATCH(V$4,'Detected Compounds limits'!$B$2:$I$2,0))</f>
        <v>x</v>
      </c>
      <c r="W99" s="80"/>
      <c r="X99" s="81"/>
      <c r="Y99" s="82" t="s">
        <v>67</v>
      </c>
      <c r="Z99" s="80"/>
      <c r="AA99" s="80">
        <v>0.05</v>
      </c>
      <c r="AB99" s="80">
        <v>8.1000000000000003E-2</v>
      </c>
      <c r="AC99" s="80">
        <v>0.09</v>
      </c>
      <c r="AD99" s="80">
        <v>0.1</v>
      </c>
      <c r="AE99" s="80">
        <v>6.7000000000000004E-2</v>
      </c>
      <c r="AF99" s="80">
        <v>0.05</v>
      </c>
      <c r="AG99" s="80">
        <v>7.4999999999999997E-2</v>
      </c>
      <c r="AH99" s="80">
        <v>6.9000000000000006E-2</v>
      </c>
      <c r="AI99" s="83">
        <v>0.1</v>
      </c>
      <c r="AJ99" s="80">
        <f>INDEX('Detected Compounds limits'!$B$2:$H$50, MATCH($Y99,'Detected Compounds limits'!$B$2:$B$50, 0), MATCH(AJ$4,'Detected Compounds limits'!$B$2:$H$2,0))</f>
        <v>0.05</v>
      </c>
      <c r="AK99" s="80">
        <f>INDEX('Detected Compounds limits'!$B$2:$H$50, MATCH($Y99,'Detected Compounds limits'!$B$2:$B$50, 0), MATCH(AK$2,'Detected Compounds limits'!$B$2:$H$2,0))</f>
        <v>10</v>
      </c>
      <c r="AL99" s="80">
        <f>INDEX('Detected Compounds limits'!$B$2:$H$50, MATCH($Y99,'Detected Compounds limits'!$B$2:$B$50, 0), MATCH(AL$4,'Detected Compounds limits'!$B$2:$H$2,0))</f>
        <v>10</v>
      </c>
      <c r="AM99" s="80">
        <f>INDEX('Detected Compounds limits'!$B$2:$H$50, MATCH($Y99,'Detected Compounds limits'!$B$2:$B$50, 0), MATCH(AM$4,'Detected Compounds limits'!$B$2:$H$2,0))</f>
        <v>16.600000000000001</v>
      </c>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1"/>
      <c r="BV99" s="51"/>
      <c r="BW99" s="51"/>
      <c r="BX99" s="51"/>
      <c r="BY99" s="51"/>
      <c r="BZ99" s="51"/>
      <c r="CA99" s="52"/>
      <c r="CB99" s="69"/>
      <c r="CC99" s="70"/>
      <c r="CD99" s="70"/>
      <c r="CE99" s="70"/>
      <c r="CF99" s="70"/>
      <c r="CG99" s="70"/>
      <c r="CH99" s="70"/>
      <c r="CI99" s="70"/>
      <c r="CJ99" s="70"/>
      <c r="CK99" s="70"/>
      <c r="CL99" s="52"/>
      <c r="CM99" s="55"/>
      <c r="CN99" s="55" t="s">
        <v>209</v>
      </c>
      <c r="CO99" s="55"/>
      <c r="CP99" s="55"/>
      <c r="CQ99" s="55"/>
      <c r="CR99" s="55"/>
      <c r="CS99" s="55" t="s">
        <v>209</v>
      </c>
      <c r="CT99" s="55"/>
      <c r="CU99" s="55"/>
    </row>
    <row r="100" spans="1:99" x14ac:dyDescent="0.25">
      <c r="A100" s="27"/>
      <c r="B100" s="27"/>
      <c r="C100" s="27"/>
      <c r="D100" s="27"/>
      <c r="E100" s="27"/>
      <c r="F100" s="27"/>
      <c r="G100" s="27"/>
      <c r="H100" s="27"/>
      <c r="I100" s="27"/>
      <c r="J100" s="27"/>
      <c r="K100" s="51"/>
      <c r="L100" s="51"/>
      <c r="M100" s="51"/>
      <c r="N100" s="51"/>
      <c r="O100" s="51"/>
      <c r="P100" s="51"/>
      <c r="Q100" s="51"/>
      <c r="R100" s="51"/>
      <c r="S100" s="51"/>
      <c r="T100" s="51"/>
      <c r="U100" s="52"/>
      <c r="V100" s="80" t="str">
        <f>INDEX('Detected Compounds limits'!$B$2:$I$50, MATCH($Y100,'Detected Compounds limits'!$B$2:$B$50, 0), MATCH(V$4,'Detected Compounds limits'!$B$2:$I$2,0))</f>
        <v xml:space="preserve"> </v>
      </c>
      <c r="W100" s="80"/>
      <c r="X100" s="81"/>
      <c r="Y100" s="82" t="s">
        <v>69</v>
      </c>
      <c r="Z100" s="80"/>
      <c r="AA100" s="80"/>
      <c r="AB100" s="80"/>
      <c r="AC100" s="80">
        <v>3.7999999999999999E-2</v>
      </c>
      <c r="AD100" s="80"/>
      <c r="AE100" s="80"/>
      <c r="AF100" s="80"/>
      <c r="AG100" s="80"/>
      <c r="AH100" s="80"/>
      <c r="AI100" s="83">
        <v>3.7999999999999999E-2</v>
      </c>
      <c r="AJ100" s="80">
        <f>INDEX('Detected Compounds limits'!$B$2:$H$50, MATCH($Y100,'Detected Compounds limits'!$B$2:$B$50, 0), MATCH(AJ$4,'Detected Compounds limits'!$B$2:$H$2,0))</f>
        <v>0.02</v>
      </c>
      <c r="AK100" s="80">
        <f>INDEX('Detected Compounds limits'!$B$2:$H$50, MATCH($Y100,'Detected Compounds limits'!$B$2:$B$50, 0), MATCH(AK$2,'Detected Compounds limits'!$B$2:$H$2,0))</f>
        <v>5.8000000000000003E-2</v>
      </c>
      <c r="AL100" s="80">
        <f>INDEX('Detected Compounds limits'!$B$2:$H$50, MATCH($Y100,'Detected Compounds limits'!$B$2:$B$50, 0), MATCH(AL$4,'Detected Compounds limits'!$B$2:$H$2,0))</f>
        <v>5.8000000000000003E-2</v>
      </c>
      <c r="AM100" s="80">
        <f>INDEX('Detected Compounds limits'!$B$2:$H$50, MATCH($Y100,'Detected Compounds limits'!$B$2:$B$50, 0), MATCH(AM$4,'Detected Compounds limits'!$B$2:$H$2,0))</f>
        <v>5.8000000000000003E-2</v>
      </c>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1"/>
      <c r="BV100" s="51"/>
      <c r="BW100" s="51"/>
      <c r="BX100" s="51"/>
      <c r="BY100" s="51"/>
      <c r="BZ100" s="51"/>
      <c r="CA100" s="52"/>
      <c r="CB100" s="69"/>
      <c r="CC100" s="70"/>
      <c r="CD100" s="70"/>
      <c r="CE100" s="70"/>
      <c r="CF100" s="70"/>
      <c r="CG100" s="70"/>
      <c r="CH100" s="70"/>
      <c r="CI100" s="70"/>
      <c r="CJ100" s="70"/>
      <c r="CK100" s="70"/>
      <c r="CL100" s="52"/>
      <c r="CM100" s="55"/>
      <c r="CN100" s="55"/>
      <c r="CO100" s="55"/>
      <c r="CP100" s="55"/>
      <c r="CQ100" s="55"/>
      <c r="CR100" s="55"/>
      <c r="CS100" s="55"/>
      <c r="CT100" s="55"/>
      <c r="CU100" s="55"/>
    </row>
    <row r="101" spans="1:99" x14ac:dyDescent="0.25">
      <c r="A101" s="27"/>
      <c r="B101" s="27"/>
      <c r="C101" s="27"/>
      <c r="D101" s="27"/>
      <c r="E101" s="27"/>
      <c r="F101" s="27"/>
      <c r="G101" s="27"/>
      <c r="H101" s="27"/>
      <c r="I101" s="27"/>
      <c r="J101" s="27"/>
      <c r="K101" s="51"/>
      <c r="L101" s="51"/>
      <c r="M101" s="51"/>
      <c r="N101" s="51"/>
      <c r="O101" s="51"/>
      <c r="P101" s="51"/>
      <c r="Q101" s="51"/>
      <c r="R101" s="51"/>
      <c r="S101" s="51"/>
      <c r="T101" s="51"/>
      <c r="U101" s="52"/>
      <c r="V101" s="80" t="str">
        <f>INDEX('Detected Compounds limits'!$B$2:$I$50, MATCH($Y101,'Detected Compounds limits'!$B$2:$B$50, 0), MATCH(V$4,'Detected Compounds limits'!$B$2:$I$2,0))</f>
        <v xml:space="preserve"> </v>
      </c>
      <c r="W101" s="80"/>
      <c r="X101" s="81"/>
      <c r="Y101" s="82" t="s">
        <v>71</v>
      </c>
      <c r="Z101" s="80"/>
      <c r="AA101" s="80"/>
      <c r="AB101" s="80"/>
      <c r="AC101" s="80"/>
      <c r="AD101" s="80">
        <v>1.2E-2</v>
      </c>
      <c r="AE101" s="80"/>
      <c r="AF101" s="80"/>
      <c r="AG101" s="80"/>
      <c r="AH101" s="80"/>
      <c r="AI101" s="83">
        <v>1.2E-2</v>
      </c>
      <c r="AJ101" s="80">
        <f>INDEX('Detected Compounds limits'!$B$2:$H$50, MATCH($Y101,'Detected Compounds limits'!$B$2:$B$50, 0), MATCH(AJ$4,'Detected Compounds limits'!$B$2:$H$2,0))</f>
        <v>8.0000000000000002E-3</v>
      </c>
      <c r="AK101" s="80">
        <f>INDEX('Detected Compounds limits'!$B$2:$H$50, MATCH($Y101,'Detected Compounds limits'!$B$2:$B$50, 0), MATCH(AK$2,'Detected Compounds limits'!$B$2:$H$2,0))</f>
        <v>8.6999999999999994E-3</v>
      </c>
      <c r="AL101" s="80">
        <f>INDEX('Detected Compounds limits'!$B$2:$H$50, MATCH($Y101,'Detected Compounds limits'!$B$2:$B$50, 0), MATCH(AL$4,'Detected Compounds limits'!$B$2:$H$2,0))</f>
        <v>8.6999999999999994E-3</v>
      </c>
      <c r="AM101" s="80">
        <f>INDEX('Detected Compounds limits'!$B$2:$H$50, MATCH($Y101,'Detected Compounds limits'!$B$2:$B$50, 0), MATCH(AM$4,'Detected Compounds limits'!$B$2:$H$2,0))</f>
        <v>8.6999999999999994E-3</v>
      </c>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1"/>
      <c r="BV101" s="51"/>
      <c r="BW101" s="51"/>
      <c r="BX101" s="51"/>
      <c r="BY101" s="51"/>
      <c r="BZ101" s="51"/>
      <c r="CA101" s="52"/>
      <c r="CB101" s="69"/>
      <c r="CC101" s="70"/>
      <c r="CD101" s="70"/>
      <c r="CE101" s="70"/>
      <c r="CF101" s="70"/>
      <c r="CG101" s="70"/>
      <c r="CH101" s="70"/>
      <c r="CI101" s="70"/>
      <c r="CJ101" s="70"/>
      <c r="CK101" s="70"/>
      <c r="CL101" s="52"/>
      <c r="CM101" s="54"/>
      <c r="CN101" s="54"/>
      <c r="CO101" s="54"/>
      <c r="CP101" s="54"/>
      <c r="CQ101" s="54"/>
      <c r="CR101" s="54"/>
      <c r="CS101" s="54"/>
      <c r="CT101" s="54"/>
      <c r="CU101" s="54"/>
    </row>
    <row r="102" spans="1:99" x14ac:dyDescent="0.25">
      <c r="A102" s="27"/>
      <c r="B102" s="27"/>
      <c r="C102" s="27"/>
      <c r="D102" s="27"/>
      <c r="E102" s="27"/>
      <c r="F102" s="27"/>
      <c r="G102" s="27"/>
      <c r="H102" s="27"/>
      <c r="I102" s="27"/>
      <c r="J102" s="27"/>
      <c r="K102" s="51"/>
      <c r="L102" s="51"/>
      <c r="M102" s="51"/>
      <c r="N102" s="51"/>
      <c r="O102" s="51"/>
      <c r="P102" s="51"/>
      <c r="Q102" s="51"/>
      <c r="R102" s="51"/>
      <c r="S102" s="51"/>
      <c r="T102" s="51"/>
      <c r="U102" s="52"/>
      <c r="V102" s="80" t="str">
        <f>INDEX('Detected Compounds limits'!$B$2:$I$50, MATCH($Y102,'Detected Compounds limits'!$B$2:$B$50, 0), MATCH(V$4,'Detected Compounds limits'!$B$2:$I$2,0))</f>
        <v xml:space="preserve"> </v>
      </c>
      <c r="W102" s="80"/>
      <c r="X102" s="81"/>
      <c r="Y102" s="82" t="s">
        <v>73</v>
      </c>
      <c r="Z102" s="80"/>
      <c r="AA102" s="80"/>
      <c r="AB102" s="80"/>
      <c r="AC102" s="80">
        <v>1.1999999999999999E-4</v>
      </c>
      <c r="AD102" s="80"/>
      <c r="AE102" s="80"/>
      <c r="AF102" s="80"/>
      <c r="AG102" s="80">
        <v>1.3000000000000002E-4</v>
      </c>
      <c r="AH102" s="80">
        <v>1.4000000000000001E-4</v>
      </c>
      <c r="AI102" s="83">
        <v>1.4000000000000001E-4</v>
      </c>
      <c r="AJ102" s="80">
        <f>INDEX('Detected Compounds limits'!$B$2:$H$50, MATCH($Y102,'Detected Compounds limits'!$B$2:$B$50, 0), MATCH(AJ$4,'Detected Compounds limits'!$B$2:$H$2,0))</f>
        <v>1E-4</v>
      </c>
      <c r="AK102" s="80">
        <f>INDEX('Detected Compounds limits'!$B$2:$H$50, MATCH($Y102,'Detected Compounds limits'!$B$2:$B$50, 0), MATCH(AK$2,'Detected Compounds limits'!$B$2:$H$2,0))</f>
        <v>0.1</v>
      </c>
      <c r="AL102" s="80">
        <f>INDEX('Detected Compounds limits'!$B$2:$H$50, MATCH($Y102,'Detected Compounds limits'!$B$2:$B$50, 0), MATCH(AL$4,'Detected Compounds limits'!$B$2:$H$2,0))</f>
        <v>0.1</v>
      </c>
      <c r="AM102" s="80">
        <f>INDEX('Detected Compounds limits'!$B$2:$H$50, MATCH($Y102,'Detected Compounds limits'!$B$2:$B$50, 0), MATCH(AM$4,'Detected Compounds limits'!$B$2:$H$2,0))</f>
        <v>2.7E-4</v>
      </c>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1"/>
      <c r="BV102" s="51"/>
      <c r="BW102" s="51"/>
      <c r="BX102" s="51"/>
      <c r="BY102" s="51"/>
      <c r="BZ102" s="51"/>
      <c r="CA102" s="52"/>
      <c r="CB102" s="69"/>
      <c r="CC102" s="70"/>
      <c r="CD102" s="70"/>
      <c r="CE102" s="70"/>
      <c r="CF102" s="70"/>
      <c r="CG102" s="70"/>
      <c r="CH102" s="70"/>
      <c r="CI102" s="70"/>
      <c r="CJ102" s="70"/>
      <c r="CK102" s="70"/>
      <c r="CL102" s="52"/>
      <c r="CM102" s="54"/>
      <c r="CN102" s="54"/>
      <c r="CO102" s="54"/>
      <c r="CP102" s="54"/>
      <c r="CQ102" s="54"/>
      <c r="CR102" s="56"/>
      <c r="CS102" s="54"/>
      <c r="CT102" s="54"/>
      <c r="CU102" s="54"/>
    </row>
    <row r="103" spans="1:99" x14ac:dyDescent="0.25">
      <c r="A103" s="27"/>
      <c r="B103" s="27"/>
      <c r="C103" s="27"/>
      <c r="D103" s="27"/>
      <c r="E103" s="27"/>
      <c r="F103" s="27"/>
      <c r="G103" s="27"/>
      <c r="H103" s="27"/>
      <c r="I103" s="27"/>
      <c r="J103" s="27"/>
      <c r="K103" s="51"/>
      <c r="L103" s="51"/>
      <c r="M103" s="51"/>
      <c r="N103" s="51"/>
      <c r="O103" s="51"/>
      <c r="P103" s="51"/>
      <c r="Q103" s="51"/>
      <c r="R103" s="51"/>
      <c r="S103" s="51"/>
      <c r="T103" s="51"/>
      <c r="U103" s="52"/>
      <c r="V103" s="80" t="str">
        <f>INDEX('Detected Compounds limits'!$B$2:$I$50, MATCH($Y103,'Detected Compounds limits'!$B$2:$B$50, 0), MATCH(V$4,'Detected Compounds limits'!$B$2:$I$2,0))</f>
        <v xml:space="preserve"> </v>
      </c>
      <c r="W103" s="80"/>
      <c r="X103" s="81"/>
      <c r="Y103" s="82" t="s">
        <v>77</v>
      </c>
      <c r="Z103" s="80"/>
      <c r="AA103" s="80"/>
      <c r="AB103" s="80"/>
      <c r="AC103" s="80"/>
      <c r="AD103" s="80"/>
      <c r="AE103" s="80"/>
      <c r="AF103" s="80"/>
      <c r="AG103" s="80"/>
      <c r="AH103" s="80">
        <v>2.9999999999999997E-5</v>
      </c>
      <c r="AI103" s="83">
        <v>2.9999999999999997E-5</v>
      </c>
      <c r="AJ103" s="80">
        <f>INDEX('Detected Compounds limits'!$B$2:$H$50, MATCH($Y103,'Detected Compounds limits'!$B$2:$B$50, 0), MATCH(AJ$4,'Detected Compounds limits'!$B$2:$H$2,0))</f>
        <v>3.0000000000000001E-5</v>
      </c>
      <c r="AK103" s="80">
        <f>INDEX('Detected Compounds limits'!$B$2:$H$50, MATCH($Y103,'Detected Compounds limits'!$B$2:$B$50, 0), MATCH(AK$2,'Detected Compounds limits'!$B$2:$H$2,0))</f>
        <v>0.1</v>
      </c>
      <c r="AL103" s="80">
        <f>INDEX('Detected Compounds limits'!$B$2:$H$50, MATCH($Y103,'Detected Compounds limits'!$B$2:$B$50, 0), MATCH(AL$4,'Detected Compounds limits'!$B$2:$H$2,0))</f>
        <v>0.1</v>
      </c>
      <c r="AM103" s="80">
        <f>INDEX('Detected Compounds limits'!$B$2:$H$50, MATCH($Y103,'Detected Compounds limits'!$B$2:$B$50, 0), MATCH(AM$4,'Detected Compounds limits'!$B$2:$H$2,0))</f>
        <v>1.5999999999999999E-5</v>
      </c>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1"/>
      <c r="BV103" s="51"/>
      <c r="BW103" s="51"/>
      <c r="BX103" s="51"/>
      <c r="BY103" s="51"/>
      <c r="BZ103" s="51"/>
      <c r="CA103" s="52"/>
      <c r="CB103" s="69"/>
      <c r="CC103" s="70"/>
      <c r="CD103" s="70"/>
      <c r="CE103" s="70"/>
      <c r="CF103" s="70"/>
      <c r="CG103" s="70"/>
      <c r="CH103" s="70"/>
      <c r="CI103" s="70"/>
      <c r="CJ103" s="70"/>
      <c r="CK103" s="70"/>
      <c r="CL103" s="52"/>
      <c r="CM103" s="55"/>
      <c r="CN103" s="55"/>
      <c r="CO103" s="55"/>
      <c r="CP103" s="55"/>
      <c r="CQ103" s="55"/>
      <c r="CR103" s="55"/>
      <c r="CS103" s="55"/>
      <c r="CT103" s="55"/>
      <c r="CU103" s="55" t="s">
        <v>209</v>
      </c>
    </row>
    <row r="104" spans="1:99" x14ac:dyDescent="0.25">
      <c r="A104" s="27"/>
      <c r="B104" s="27"/>
      <c r="C104" s="27"/>
      <c r="D104" s="27"/>
      <c r="E104" s="27"/>
      <c r="F104" s="27"/>
      <c r="G104" s="27"/>
      <c r="H104" s="27"/>
      <c r="I104" s="27"/>
      <c r="J104" s="27"/>
      <c r="K104" s="51"/>
      <c r="L104" s="51"/>
      <c r="M104" s="51"/>
      <c r="N104" s="51"/>
      <c r="O104" s="51"/>
      <c r="P104" s="51"/>
      <c r="Q104" s="51"/>
      <c r="R104" s="51"/>
      <c r="S104" s="51"/>
      <c r="T104" s="51"/>
      <c r="U104" s="52"/>
      <c r="V104" s="80" t="str">
        <f>INDEX('Detected Compounds limits'!$B$2:$I$50, MATCH($Y104,'Detected Compounds limits'!$B$2:$B$50, 0), MATCH(V$4,'Detected Compounds limits'!$B$2:$I$2,0))</f>
        <v xml:space="preserve"> </v>
      </c>
      <c r="W104" s="80"/>
      <c r="X104" s="81"/>
      <c r="Y104" s="82" t="s">
        <v>78</v>
      </c>
      <c r="Z104" s="80"/>
      <c r="AA104" s="80"/>
      <c r="AB104" s="80"/>
      <c r="AC104" s="80"/>
      <c r="AD104" s="80">
        <v>0.04</v>
      </c>
      <c r="AE104" s="80"/>
      <c r="AF104" s="80"/>
      <c r="AG104" s="80"/>
      <c r="AH104" s="80"/>
      <c r="AI104" s="83">
        <v>0.04</v>
      </c>
      <c r="AJ104" s="80">
        <f>INDEX('Detected Compounds limits'!$B$2:$H$50, MATCH($Y104,'Detected Compounds limits'!$B$2:$B$50, 0), MATCH(AJ$4,'Detected Compounds limits'!$B$2:$H$2,0))</f>
        <v>0.04</v>
      </c>
      <c r="AK104" s="80">
        <f>INDEX('Detected Compounds limits'!$B$2:$H$50, MATCH($Y104,'Detected Compounds limits'!$B$2:$B$50, 0), MATCH(AK$2,'Detected Compounds limits'!$B$2:$H$2,0))</f>
        <v>0.22</v>
      </c>
      <c r="AL104" s="80">
        <f>INDEX('Detected Compounds limits'!$B$2:$H$50, MATCH($Y104,'Detected Compounds limits'!$B$2:$B$50, 0), MATCH(AL$4,'Detected Compounds limits'!$B$2:$H$2,0))</f>
        <v>0.22</v>
      </c>
      <c r="AM104" s="80">
        <f>INDEX('Detected Compounds limits'!$B$2:$H$50, MATCH($Y104,'Detected Compounds limits'!$B$2:$B$50, 0), MATCH(AM$4,'Detected Compounds limits'!$B$2:$H$2,0))</f>
        <v>0.22</v>
      </c>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1"/>
      <c r="BV104" s="51"/>
      <c r="BW104" s="51"/>
      <c r="BX104" s="51"/>
      <c r="BY104" s="51"/>
      <c r="BZ104" s="51"/>
      <c r="CA104" s="52"/>
      <c r="CB104" s="69"/>
      <c r="CC104" s="70"/>
      <c r="CD104" s="70"/>
      <c r="CE104" s="70"/>
      <c r="CF104" s="70"/>
      <c r="CG104" s="70"/>
      <c r="CH104" s="70"/>
      <c r="CI104" s="70"/>
      <c r="CJ104" s="70"/>
      <c r="CK104" s="70"/>
      <c r="CL104" s="52"/>
      <c r="CM104" s="55"/>
      <c r="CN104" s="55"/>
      <c r="CO104" s="55"/>
      <c r="CP104" s="55"/>
      <c r="CQ104" s="55" t="s">
        <v>209</v>
      </c>
      <c r="CR104" s="55"/>
      <c r="CS104" s="55"/>
      <c r="CT104" s="55"/>
      <c r="CU104" s="55"/>
    </row>
    <row r="105" spans="1:99" x14ac:dyDescent="0.25">
      <c r="A105" s="27"/>
      <c r="B105" s="27"/>
      <c r="C105" s="27"/>
      <c r="D105" s="27"/>
      <c r="E105" s="27"/>
      <c r="F105" s="27"/>
      <c r="G105" s="27"/>
      <c r="H105" s="27"/>
      <c r="I105" s="27"/>
      <c r="J105" s="27"/>
      <c r="K105" s="51"/>
      <c r="L105" s="51"/>
      <c r="M105" s="51"/>
      <c r="N105" s="51"/>
      <c r="O105" s="51"/>
      <c r="P105" s="51"/>
      <c r="Q105" s="51"/>
      <c r="R105" s="51"/>
      <c r="S105" s="51"/>
      <c r="T105" s="51"/>
      <c r="U105" s="52"/>
      <c r="V105" s="80" t="str">
        <f>INDEX('Detected Compounds limits'!$B$2:$I$50, MATCH($Y105,'Detected Compounds limits'!$B$2:$B$50, 0), MATCH(V$4,'Detected Compounds limits'!$B$2:$I$2,0))</f>
        <v>x</v>
      </c>
      <c r="W105" s="80"/>
      <c r="X105" s="81"/>
      <c r="Y105" s="82" t="s">
        <v>87</v>
      </c>
      <c r="Z105" s="80"/>
      <c r="AA105" s="80"/>
      <c r="AB105" s="80"/>
      <c r="AC105" s="80"/>
      <c r="AD105" s="80">
        <v>0.02</v>
      </c>
      <c r="AE105" s="80"/>
      <c r="AF105" s="80">
        <v>0.02</v>
      </c>
      <c r="AG105" s="80">
        <v>0.02</v>
      </c>
      <c r="AH105" s="80">
        <v>0.02</v>
      </c>
      <c r="AI105" s="83">
        <v>0.02</v>
      </c>
      <c r="AJ105" s="80">
        <f>INDEX('Detected Compounds limits'!$B$2:$H$50, MATCH($Y105,'Detected Compounds limits'!$B$2:$B$50, 0), MATCH(AJ$4,'Detected Compounds limits'!$B$2:$H$2,0))</f>
        <v>0.02</v>
      </c>
      <c r="AK105" s="80">
        <f>INDEX('Detected Compounds limits'!$B$2:$H$50, MATCH($Y105,'Detected Compounds limits'!$B$2:$B$50, 0), MATCH(AK$2,'Detected Compounds limits'!$B$2:$H$2,0))</f>
        <v>10</v>
      </c>
      <c r="AL105" s="80">
        <f>INDEX('Detected Compounds limits'!$B$2:$H$50, MATCH($Y105,'Detected Compounds limits'!$B$2:$B$50, 0), MATCH(AL$4,'Detected Compounds limits'!$B$2:$H$2,0))</f>
        <v>10</v>
      </c>
      <c r="AM105" s="80">
        <f>INDEX('Detected Compounds limits'!$B$2:$H$50, MATCH($Y105,'Detected Compounds limits'!$B$2:$B$50, 0), MATCH(AM$4,'Detected Compounds limits'!$B$2:$H$2,0))</f>
        <v>10</v>
      </c>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1"/>
      <c r="BV105" s="51"/>
      <c r="BW105" s="51"/>
      <c r="BX105" s="51"/>
      <c r="BY105" s="51"/>
      <c r="BZ105" s="51"/>
      <c r="CA105" s="52"/>
      <c r="CB105" s="69"/>
      <c r="CC105" s="70"/>
      <c r="CD105" s="70"/>
      <c r="CE105" s="70"/>
      <c r="CF105" s="70"/>
      <c r="CG105" s="70"/>
      <c r="CH105" s="70"/>
      <c r="CI105" s="70"/>
      <c r="CJ105" s="70"/>
      <c r="CK105" s="70"/>
      <c r="CL105" s="52"/>
      <c r="CM105" s="55"/>
      <c r="CN105" s="55"/>
      <c r="CO105" s="55"/>
      <c r="CP105" s="55"/>
      <c r="CQ105" s="55" t="s">
        <v>209</v>
      </c>
      <c r="CR105" s="55"/>
      <c r="CS105" s="55" t="s">
        <v>209</v>
      </c>
      <c r="CT105" s="55" t="s">
        <v>209</v>
      </c>
      <c r="CU105" s="55" t="s">
        <v>209</v>
      </c>
    </row>
    <row r="106" spans="1:99" x14ac:dyDescent="0.25">
      <c r="A106" s="27"/>
      <c r="B106" s="27"/>
      <c r="C106" s="27"/>
      <c r="D106" s="27"/>
      <c r="E106" s="27"/>
      <c r="F106" s="27"/>
      <c r="G106" s="27"/>
      <c r="H106" s="27"/>
      <c r="I106" s="27"/>
      <c r="J106" s="27"/>
      <c r="K106" s="51"/>
      <c r="L106" s="51"/>
      <c r="M106" s="51"/>
      <c r="N106" s="51"/>
      <c r="O106" s="51"/>
      <c r="P106" s="51"/>
      <c r="Q106" s="51"/>
      <c r="R106" s="51"/>
      <c r="S106" s="51"/>
      <c r="T106" s="51"/>
      <c r="U106" s="52"/>
      <c r="V106" s="80" t="str">
        <f>INDEX('Detected Compounds limits'!$B$2:$I$50, MATCH($Y106,'Detected Compounds limits'!$B$2:$B$50, 0), MATCH(V$4,'Detected Compounds limits'!$B$2:$I$2,0))</f>
        <v>x</v>
      </c>
      <c r="W106" s="80"/>
      <c r="X106" s="81"/>
      <c r="Y106" s="82" t="s">
        <v>88</v>
      </c>
      <c r="Z106" s="80"/>
      <c r="AA106" s="80"/>
      <c r="AB106" s="80"/>
      <c r="AC106" s="80"/>
      <c r="AD106" s="80"/>
      <c r="AE106" s="80"/>
      <c r="AF106" s="80"/>
      <c r="AG106" s="80"/>
      <c r="AH106" s="80">
        <v>0.02</v>
      </c>
      <c r="AI106" s="83">
        <v>0.02</v>
      </c>
      <c r="AJ106" s="80">
        <f>INDEX('Detected Compounds limits'!$B$2:$H$50, MATCH($Y106,'Detected Compounds limits'!$B$2:$B$50, 0), MATCH(AJ$4,'Detected Compounds limits'!$B$2:$H$2,0))</f>
        <v>0.02</v>
      </c>
      <c r="AK106" s="80">
        <f>INDEX('Detected Compounds limits'!$B$2:$H$50, MATCH($Y106,'Detected Compounds limits'!$B$2:$B$50, 0), MATCH(AK$2,'Detected Compounds limits'!$B$2:$H$2,0))</f>
        <v>10</v>
      </c>
      <c r="AL106" s="80">
        <f>INDEX('Detected Compounds limits'!$B$2:$H$50, MATCH($Y106,'Detected Compounds limits'!$B$2:$B$50, 0), MATCH(AL$4,'Detected Compounds limits'!$B$2:$H$2,0))</f>
        <v>10</v>
      </c>
      <c r="AM106" s="80">
        <f>INDEX('Detected Compounds limits'!$B$2:$H$50, MATCH($Y106,'Detected Compounds limits'!$B$2:$B$50, 0), MATCH(AM$4,'Detected Compounds limits'!$B$2:$H$2,0))</f>
        <v>10</v>
      </c>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1"/>
      <c r="BV106" s="51"/>
      <c r="BW106" s="51"/>
      <c r="BX106" s="51"/>
      <c r="BY106" s="51"/>
      <c r="BZ106" s="51"/>
      <c r="CA106" s="52"/>
      <c r="CB106" s="69"/>
      <c r="CC106" s="70"/>
      <c r="CD106" s="70"/>
      <c r="CE106" s="70"/>
      <c r="CF106" s="70"/>
      <c r="CG106" s="70"/>
      <c r="CH106" s="70"/>
      <c r="CI106" s="70"/>
      <c r="CJ106" s="70"/>
      <c r="CK106" s="70"/>
      <c r="CL106" s="52"/>
      <c r="CM106" s="54"/>
      <c r="CN106" s="54"/>
      <c r="CO106" s="54"/>
      <c r="CP106" s="54"/>
      <c r="CQ106" s="54"/>
      <c r="CR106" s="54"/>
      <c r="CS106" s="54"/>
      <c r="CT106" s="54"/>
      <c r="CU106" s="54" t="s">
        <v>209</v>
      </c>
    </row>
    <row r="107" spans="1:99" x14ac:dyDescent="0.25">
      <c r="A107" s="27"/>
      <c r="B107" s="27"/>
      <c r="C107" s="27"/>
      <c r="D107" s="27"/>
      <c r="E107" s="27"/>
      <c r="F107" s="27"/>
      <c r="G107" s="27"/>
      <c r="H107" s="27"/>
      <c r="I107" s="27"/>
      <c r="J107" s="27"/>
      <c r="K107" s="51"/>
      <c r="L107" s="51"/>
      <c r="M107" s="51"/>
      <c r="N107" s="51"/>
      <c r="O107" s="51"/>
      <c r="P107" s="51"/>
      <c r="Q107" s="51"/>
      <c r="R107" s="51"/>
      <c r="S107" s="51"/>
      <c r="T107" s="51"/>
      <c r="U107" s="52"/>
      <c r="V107" s="80" t="str">
        <f>INDEX('Detected Compounds limits'!$B$2:$I$50, MATCH($Y107,'Detected Compounds limits'!$B$2:$B$50, 0), MATCH(V$4,'Detected Compounds limits'!$B$2:$I$2,0))</f>
        <v xml:space="preserve"> </v>
      </c>
      <c r="W107" s="80"/>
      <c r="X107" s="81"/>
      <c r="Y107" s="82" t="s">
        <v>80</v>
      </c>
      <c r="Z107" s="80"/>
      <c r="AA107" s="80"/>
      <c r="AB107" s="80">
        <v>5.3999999999999999E-2</v>
      </c>
      <c r="AC107" s="80">
        <v>2.1999999999999999E-2</v>
      </c>
      <c r="AD107" s="80">
        <v>0.02</v>
      </c>
      <c r="AE107" s="80"/>
      <c r="AF107" s="80"/>
      <c r="AG107" s="80"/>
      <c r="AH107" s="80"/>
      <c r="AI107" s="83">
        <v>5.3999999999999999E-2</v>
      </c>
      <c r="AJ107" s="80">
        <f>INDEX('Detected Compounds limits'!$B$2:$H$50, MATCH($Y107,'Detected Compounds limits'!$B$2:$B$50, 0), MATCH(AJ$4,'Detected Compounds limits'!$B$2:$H$2,0))</f>
        <v>0.02</v>
      </c>
      <c r="AK107" s="80">
        <f>INDEX('Detected Compounds limits'!$B$2:$H$50, MATCH($Y107,'Detected Compounds limits'!$B$2:$B$50, 0), MATCH(AK$2,'Detected Compounds limits'!$B$2:$H$2,0))</f>
        <v>4.2000000000000003E-2</v>
      </c>
      <c r="AL107" s="80">
        <f>INDEX('Detected Compounds limits'!$B$2:$H$50, MATCH($Y107,'Detected Compounds limits'!$B$2:$B$50, 0), MATCH(AL$4,'Detected Compounds limits'!$B$2:$H$2,0))</f>
        <v>4.2000000000000003E-2</v>
      </c>
      <c r="AM107" s="80">
        <f>INDEX('Detected Compounds limits'!$B$2:$H$50, MATCH($Y107,'Detected Compounds limits'!$B$2:$B$50, 0), MATCH(AM$4,'Detected Compounds limits'!$B$2:$H$2,0))</f>
        <v>4.2000000000000003E-2</v>
      </c>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1"/>
      <c r="BV107" s="51"/>
      <c r="BW107" s="51"/>
      <c r="BX107" s="51"/>
      <c r="BY107" s="51"/>
      <c r="BZ107" s="51"/>
      <c r="CA107" s="52"/>
      <c r="CB107" s="69"/>
      <c r="CC107" s="70"/>
      <c r="CD107" s="70"/>
      <c r="CE107" s="70"/>
      <c r="CF107" s="70"/>
      <c r="CG107" s="70"/>
      <c r="CH107" s="70"/>
      <c r="CI107" s="70"/>
      <c r="CJ107" s="70"/>
      <c r="CK107" s="70"/>
      <c r="CL107" s="52"/>
      <c r="CM107" s="55"/>
      <c r="CN107" s="55"/>
      <c r="CO107" s="55"/>
      <c r="CP107" s="55"/>
      <c r="CQ107" s="55" t="s">
        <v>209</v>
      </c>
      <c r="CR107" s="55"/>
      <c r="CS107" s="55"/>
      <c r="CT107" s="55"/>
      <c r="CU107" s="55"/>
    </row>
    <row r="108" spans="1:99" x14ac:dyDescent="0.25">
      <c r="A108" s="27"/>
      <c r="B108" s="27"/>
      <c r="C108" s="27"/>
      <c r="D108" s="27"/>
      <c r="E108" s="27"/>
      <c r="F108" s="27"/>
      <c r="G108" s="27"/>
      <c r="H108" s="27"/>
      <c r="I108" s="27"/>
      <c r="J108" s="27"/>
      <c r="K108" s="51"/>
      <c r="L108" s="51"/>
      <c r="M108" s="51"/>
      <c r="N108" s="51"/>
      <c r="O108" s="51"/>
      <c r="P108" s="51"/>
      <c r="Q108" s="51"/>
      <c r="R108" s="51"/>
      <c r="S108" s="51"/>
      <c r="T108" s="51"/>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1"/>
      <c r="BV108" s="51"/>
      <c r="BW108" s="51"/>
      <c r="BX108" s="51"/>
      <c r="BY108" s="51"/>
      <c r="BZ108" s="51"/>
      <c r="CA108" s="52"/>
      <c r="CB108" s="69"/>
      <c r="CC108" s="70"/>
      <c r="CD108" s="70"/>
      <c r="CE108" s="70"/>
      <c r="CF108" s="70"/>
      <c r="CG108" s="70"/>
      <c r="CH108" s="70"/>
      <c r="CI108" s="70"/>
      <c r="CJ108" s="70"/>
      <c r="CK108" s="70"/>
      <c r="CL108" s="52"/>
      <c r="CM108" s="53"/>
      <c r="CN108" s="53"/>
      <c r="CO108" s="53"/>
      <c r="CP108" s="53"/>
      <c r="CQ108" s="53"/>
      <c r="CR108" s="53"/>
      <c r="CS108" s="53"/>
      <c r="CT108" s="53"/>
      <c r="CU108" s="53"/>
    </row>
    <row r="109" spans="1:99" x14ac:dyDescent="0.25">
      <c r="A109" s="27"/>
      <c r="B109" s="27"/>
      <c r="C109" s="27"/>
      <c r="D109" s="27"/>
      <c r="E109" s="27"/>
      <c r="F109" s="27"/>
      <c r="G109" s="27"/>
      <c r="H109" s="27"/>
      <c r="I109" s="27"/>
      <c r="J109" s="27"/>
      <c r="K109" s="51"/>
      <c r="L109" s="51"/>
      <c r="M109" s="51"/>
      <c r="N109" s="51"/>
      <c r="O109" s="51"/>
      <c r="P109" s="51"/>
      <c r="Q109" s="51"/>
      <c r="R109" s="51"/>
      <c r="S109" s="51"/>
      <c r="T109" s="51"/>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1"/>
      <c r="BV109" s="51"/>
      <c r="BW109" s="51"/>
      <c r="BX109" s="51"/>
      <c r="BY109" s="51"/>
      <c r="BZ109" s="51"/>
      <c r="CA109" s="52"/>
      <c r="CB109" s="69"/>
      <c r="CC109" s="70"/>
      <c r="CD109" s="70"/>
      <c r="CE109" s="70"/>
      <c r="CF109" s="70"/>
      <c r="CG109" s="70"/>
      <c r="CH109" s="70"/>
      <c r="CI109" s="70"/>
      <c r="CJ109" s="70"/>
      <c r="CK109" s="70"/>
      <c r="CL109" s="52"/>
      <c r="CM109" s="53"/>
      <c r="CN109" s="53"/>
      <c r="CO109" s="53"/>
      <c r="CP109" s="53"/>
      <c r="CQ109" s="53"/>
      <c r="CR109" s="53"/>
      <c r="CS109" s="53"/>
      <c r="CT109" s="53"/>
      <c r="CU109" s="53"/>
    </row>
    <row r="110" spans="1:99" x14ac:dyDescent="0.25">
      <c r="A110" s="27"/>
      <c r="B110" s="27"/>
      <c r="C110" s="27"/>
      <c r="D110" s="27"/>
      <c r="E110" s="27"/>
      <c r="F110" s="27"/>
      <c r="G110" s="27"/>
      <c r="H110" s="27"/>
      <c r="I110" s="27"/>
      <c r="J110" s="27"/>
      <c r="K110" s="51"/>
      <c r="L110" s="51"/>
      <c r="M110" s="51"/>
      <c r="N110" s="51"/>
      <c r="O110" s="51"/>
      <c r="P110" s="51"/>
      <c r="Q110" s="51"/>
      <c r="R110" s="51"/>
      <c r="S110" s="51"/>
      <c r="T110" s="51"/>
      <c r="U110" s="52"/>
      <c r="V110" s="52"/>
      <c r="W110" s="52"/>
      <c r="X110" s="52"/>
      <c r="Y110" s="52" t="str">
        <f>Y65</f>
        <v xml:space="preserve"> Bommer Weiher</v>
      </c>
      <c r="Z110" s="90" t="str">
        <f>Z66</f>
        <v>30/03</v>
      </c>
      <c r="AA110" s="90" t="str">
        <f t="shared" ref="AA110:AH110" si="16">AA66</f>
        <v>27/04</v>
      </c>
      <c r="AB110" s="90" t="str">
        <f t="shared" si="16"/>
        <v>25/05</v>
      </c>
      <c r="AC110" s="90" t="str">
        <f t="shared" si="16"/>
        <v>22/06</v>
      </c>
      <c r="AD110" s="90" t="str">
        <f t="shared" si="16"/>
        <v>21/07</v>
      </c>
      <c r="AE110" s="90" t="str">
        <f t="shared" si="16"/>
        <v>17/08</v>
      </c>
      <c r="AF110" s="90" t="str">
        <f t="shared" si="16"/>
        <v>13/09</v>
      </c>
      <c r="AG110" s="90" t="str">
        <f t="shared" si="16"/>
        <v>12/10</v>
      </c>
      <c r="AH110" s="90" t="str">
        <f t="shared" si="16"/>
        <v>08/11</v>
      </c>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1"/>
      <c r="BV110" s="51"/>
      <c r="BW110" s="51"/>
      <c r="BX110" s="51"/>
      <c r="BY110" s="51"/>
      <c r="BZ110" s="51"/>
      <c r="CA110" s="52"/>
      <c r="CB110" s="57" t="s">
        <v>235</v>
      </c>
      <c r="CC110" s="90" t="s">
        <v>102</v>
      </c>
      <c r="CD110" s="90" t="s">
        <v>101</v>
      </c>
      <c r="CE110" s="90" t="s">
        <v>100</v>
      </c>
      <c r="CF110" s="90" t="s">
        <v>107</v>
      </c>
      <c r="CG110" s="90" t="s">
        <v>99</v>
      </c>
      <c r="CH110" s="90" t="s">
        <v>98</v>
      </c>
      <c r="CI110" s="90" t="s">
        <v>97</v>
      </c>
      <c r="CJ110" s="90" t="s">
        <v>96</v>
      </c>
      <c r="CK110" s="90" t="s">
        <v>95</v>
      </c>
      <c r="CL110" s="52"/>
      <c r="CM110" s="53"/>
      <c r="CN110" s="53"/>
      <c r="CO110" s="53"/>
      <c r="CP110" s="53"/>
      <c r="CQ110" s="53"/>
      <c r="CR110" s="53"/>
      <c r="CS110" s="53"/>
      <c r="CT110" s="53"/>
      <c r="CU110" s="53"/>
    </row>
    <row r="111" spans="1:99" x14ac:dyDescent="0.25">
      <c r="A111" s="27"/>
      <c r="B111" s="27"/>
      <c r="C111" s="27"/>
      <c r="D111" s="27"/>
      <c r="E111" s="27"/>
      <c r="F111" s="27"/>
      <c r="G111" s="27"/>
      <c r="H111" s="27"/>
      <c r="I111" s="27"/>
      <c r="J111" s="27"/>
      <c r="K111" s="51"/>
      <c r="L111" s="51"/>
      <c r="M111" s="51"/>
      <c r="N111" s="51"/>
      <c r="O111" s="51"/>
      <c r="P111" s="51"/>
      <c r="Q111" s="51"/>
      <c r="R111" s="51"/>
      <c r="S111" s="51"/>
      <c r="T111" s="51"/>
      <c r="U111" s="52"/>
      <c r="V111" s="52"/>
      <c r="W111" s="52"/>
      <c r="X111" s="52"/>
      <c r="Y111" s="46" t="s">
        <v>212</v>
      </c>
      <c r="Z111" s="91">
        <f t="shared" ref="Z111:AH111" si="17">SUMPRODUCT(($V67:$V107&lt;&gt;"x")*($X67:$X107&lt;&gt;"x")*(CM67:CM107="&lt;")*(Z67:Z107&gt;$AK67:$AK107))</f>
        <v>0</v>
      </c>
      <c r="AA111" s="91">
        <f t="shared" si="17"/>
        <v>0</v>
      </c>
      <c r="AB111" s="91">
        <f t="shared" si="17"/>
        <v>0</v>
      </c>
      <c r="AC111" s="91">
        <f t="shared" si="17"/>
        <v>0</v>
      </c>
      <c r="AD111" s="91">
        <f t="shared" si="17"/>
        <v>0</v>
      </c>
      <c r="AE111" s="91">
        <f t="shared" si="17"/>
        <v>0</v>
      </c>
      <c r="AF111" s="91">
        <f t="shared" si="17"/>
        <v>0</v>
      </c>
      <c r="AG111" s="91">
        <f t="shared" si="17"/>
        <v>0</v>
      </c>
      <c r="AH111" s="91">
        <f t="shared" si="17"/>
        <v>0</v>
      </c>
      <c r="AI111" s="84"/>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1"/>
      <c r="BV111" s="51"/>
      <c r="BW111" s="51"/>
      <c r="BX111" s="51"/>
      <c r="BY111" s="51"/>
      <c r="BZ111" s="51"/>
      <c r="CA111" s="52"/>
      <c r="CB111" s="104" t="s">
        <v>212</v>
      </c>
      <c r="CC111" s="91">
        <v>0</v>
      </c>
      <c r="CD111" s="91">
        <v>0</v>
      </c>
      <c r="CE111" s="91">
        <v>0</v>
      </c>
      <c r="CF111" s="91">
        <v>0</v>
      </c>
      <c r="CG111" s="91">
        <v>0</v>
      </c>
      <c r="CH111" s="91">
        <v>0</v>
      </c>
      <c r="CI111" s="91">
        <v>0</v>
      </c>
      <c r="CJ111" s="91">
        <v>0</v>
      </c>
      <c r="CK111" s="91">
        <v>0</v>
      </c>
      <c r="CL111" s="52"/>
      <c r="CM111" s="53"/>
      <c r="CN111" s="53"/>
      <c r="CO111" s="53"/>
      <c r="CP111" s="53"/>
      <c r="CQ111" s="53"/>
      <c r="CR111" s="53"/>
      <c r="CS111" s="53"/>
      <c r="CT111" s="53"/>
      <c r="CU111" s="53"/>
    </row>
    <row r="112" spans="1:99" x14ac:dyDescent="0.25">
      <c r="A112" s="27"/>
      <c r="B112" s="27"/>
      <c r="C112" s="27"/>
      <c r="D112" s="27"/>
      <c r="E112" s="27"/>
      <c r="F112" s="27"/>
      <c r="G112" s="27"/>
      <c r="H112" s="27"/>
      <c r="I112" s="27"/>
      <c r="J112" s="27"/>
      <c r="K112" s="51"/>
      <c r="L112" s="51"/>
      <c r="M112" s="51"/>
      <c r="N112" s="51"/>
      <c r="O112" s="51"/>
      <c r="P112" s="51"/>
      <c r="Q112" s="51"/>
      <c r="R112" s="51"/>
      <c r="S112" s="51"/>
      <c r="T112" s="51"/>
      <c r="U112" s="52"/>
      <c r="V112" s="52"/>
      <c r="W112" s="52"/>
      <c r="X112" s="52"/>
      <c r="Y112" s="45" t="s">
        <v>201</v>
      </c>
      <c r="Z112" s="91">
        <f t="shared" ref="Z112:AH112" si="18">SUMPRODUCT(($V67:$V107&lt;&gt;"x")*($X67:$X107&lt;&gt;"x")*(CM67:CM107&lt;&gt;"&lt;")*(Z67:Z107&gt;$AK67:$AK107))</f>
        <v>0</v>
      </c>
      <c r="AA112" s="91">
        <f t="shared" si="18"/>
        <v>0</v>
      </c>
      <c r="AB112" s="91">
        <f t="shared" si="18"/>
        <v>1</v>
      </c>
      <c r="AC112" s="91">
        <f t="shared" si="18"/>
        <v>2</v>
      </c>
      <c r="AD112" s="91">
        <f t="shared" si="18"/>
        <v>1</v>
      </c>
      <c r="AE112" s="91">
        <f t="shared" si="18"/>
        <v>0</v>
      </c>
      <c r="AF112" s="91">
        <f t="shared" si="18"/>
        <v>1</v>
      </c>
      <c r="AG112" s="91">
        <f t="shared" si="18"/>
        <v>0</v>
      </c>
      <c r="AH112" s="91">
        <f t="shared" si="18"/>
        <v>2</v>
      </c>
      <c r="AI112" s="84"/>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1"/>
      <c r="BV112" s="51"/>
      <c r="BW112" s="51"/>
      <c r="BX112" s="51"/>
      <c r="BY112" s="51"/>
      <c r="BZ112" s="51"/>
      <c r="CA112" s="52"/>
      <c r="CB112" s="58" t="s">
        <v>201</v>
      </c>
      <c r="CC112" s="91">
        <v>0</v>
      </c>
      <c r="CD112" s="91">
        <v>0</v>
      </c>
      <c r="CE112" s="91">
        <v>1</v>
      </c>
      <c r="CF112" s="91">
        <v>2</v>
      </c>
      <c r="CG112" s="91">
        <v>1</v>
      </c>
      <c r="CH112" s="91">
        <v>0</v>
      </c>
      <c r="CI112" s="91">
        <v>1</v>
      </c>
      <c r="CJ112" s="91">
        <v>0</v>
      </c>
      <c r="CK112" s="91">
        <v>1</v>
      </c>
      <c r="CL112" s="52"/>
      <c r="CM112" s="53"/>
      <c r="CN112" s="53"/>
      <c r="CO112" s="53"/>
      <c r="CP112" s="53"/>
      <c r="CQ112" s="53"/>
      <c r="CR112" s="53"/>
      <c r="CS112" s="53"/>
      <c r="CT112" s="53"/>
      <c r="CU112" s="53"/>
    </row>
    <row r="113" spans="1:99" x14ac:dyDescent="0.25">
      <c r="A113" s="27"/>
      <c r="B113" s="27"/>
      <c r="C113" s="27"/>
      <c r="D113" s="27"/>
      <c r="E113" s="27"/>
      <c r="F113" s="27"/>
      <c r="G113" s="27"/>
      <c r="H113" s="27"/>
      <c r="I113" s="27"/>
      <c r="J113" s="27"/>
      <c r="K113" s="51"/>
      <c r="L113" s="51"/>
      <c r="M113" s="51"/>
      <c r="N113" s="51"/>
      <c r="O113" s="51"/>
      <c r="P113" s="51"/>
      <c r="Q113" s="51"/>
      <c r="R113" s="51"/>
      <c r="S113" s="51"/>
      <c r="T113" s="51"/>
      <c r="U113" s="52"/>
      <c r="V113" s="52"/>
      <c r="W113" s="52"/>
      <c r="X113" s="52"/>
      <c r="Y113" s="40" t="s">
        <v>211</v>
      </c>
      <c r="Z113" s="91">
        <f t="shared" ref="Z113:AH113" si="19">SUMPRODUCT((Z67:Z107&gt;=$AJ67:$AJ107)*($V67:$V107&lt;&gt;"x")*($X67:$X107&lt;&gt;"x")*(CM67:CM107&lt;&gt;"&lt;")*(Z67:Z107&lt;=$AK67:$AK107))</f>
        <v>3</v>
      </c>
      <c r="AA113" s="91">
        <f t="shared" si="19"/>
        <v>2</v>
      </c>
      <c r="AB113" s="91">
        <f t="shared" si="19"/>
        <v>4</v>
      </c>
      <c r="AC113" s="91">
        <f t="shared" si="19"/>
        <v>10</v>
      </c>
      <c r="AD113" s="91">
        <f t="shared" si="19"/>
        <v>0</v>
      </c>
      <c r="AE113" s="91">
        <f t="shared" si="19"/>
        <v>0</v>
      </c>
      <c r="AF113" s="91">
        <f t="shared" si="19"/>
        <v>1</v>
      </c>
      <c r="AG113" s="91">
        <f t="shared" si="19"/>
        <v>4</v>
      </c>
      <c r="AH113" s="91">
        <f t="shared" si="19"/>
        <v>4</v>
      </c>
      <c r="AI113" s="85"/>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1"/>
      <c r="BV113" s="51"/>
      <c r="BW113" s="51"/>
      <c r="BX113" s="51"/>
      <c r="BY113" s="51"/>
      <c r="BZ113" s="51"/>
      <c r="CA113" s="52"/>
      <c r="CB113" s="59" t="s">
        <v>211</v>
      </c>
      <c r="CC113" s="91">
        <v>3</v>
      </c>
      <c r="CD113" s="91">
        <v>1</v>
      </c>
      <c r="CE113" s="91">
        <v>4</v>
      </c>
      <c r="CF113" s="91">
        <v>9</v>
      </c>
      <c r="CG113" s="91">
        <v>0</v>
      </c>
      <c r="CH113" s="91">
        <v>0</v>
      </c>
      <c r="CI113" s="91">
        <v>1</v>
      </c>
      <c r="CJ113" s="91">
        <v>4</v>
      </c>
      <c r="CK113" s="91">
        <v>3</v>
      </c>
      <c r="CL113" s="52"/>
      <c r="CM113" s="53"/>
      <c r="CN113" s="53"/>
      <c r="CO113" s="53"/>
      <c r="CP113" s="53"/>
      <c r="CQ113" s="53"/>
      <c r="CR113" s="53"/>
      <c r="CS113" s="53"/>
      <c r="CT113" s="53"/>
      <c r="CU113" s="53"/>
    </row>
    <row r="114" spans="1:99" x14ac:dyDescent="0.25">
      <c r="A114" s="27"/>
      <c r="B114" s="27"/>
      <c r="C114" s="27"/>
      <c r="D114" s="27"/>
      <c r="E114" s="27"/>
      <c r="F114" s="27"/>
      <c r="G114" s="27"/>
      <c r="H114" s="27"/>
      <c r="I114" s="27"/>
      <c r="J114" s="27"/>
      <c r="K114" s="51"/>
      <c r="L114" s="51"/>
      <c r="M114" s="51"/>
      <c r="N114" s="51"/>
      <c r="O114" s="51"/>
      <c r="P114" s="51"/>
      <c r="Q114" s="51"/>
      <c r="R114" s="51"/>
      <c r="S114" s="51"/>
      <c r="T114" s="51"/>
      <c r="U114" s="52"/>
      <c r="V114" s="52"/>
      <c r="W114" s="52"/>
      <c r="X114" s="52"/>
      <c r="Y114" s="27" t="s">
        <v>202</v>
      </c>
      <c r="Z114" s="92">
        <f t="shared" ref="Z114:AH114" si="20">SUMPRODUCT(($V67:$V107&lt;&gt;"x")*($X67:$X107&lt;&gt;"x")*(Z67:Z107&gt;0)*(CM67:CM107="&lt;")*(Z67:Z107&lt;=$AJ67:$AJ107)*(Z67:Z107&lt;=$AK67:$AK107))</f>
        <v>1</v>
      </c>
      <c r="AA114" s="92">
        <f t="shared" si="20"/>
        <v>1</v>
      </c>
      <c r="AB114" s="92">
        <f t="shared" si="20"/>
        <v>2</v>
      </c>
      <c r="AC114" s="92">
        <f t="shared" si="20"/>
        <v>3</v>
      </c>
      <c r="AD114" s="92">
        <f t="shared" si="20"/>
        <v>2</v>
      </c>
      <c r="AE114" s="92">
        <f t="shared" si="20"/>
        <v>2</v>
      </c>
      <c r="AF114" s="92">
        <f t="shared" si="20"/>
        <v>2</v>
      </c>
      <c r="AG114" s="92">
        <f t="shared" si="20"/>
        <v>1</v>
      </c>
      <c r="AH114" s="92">
        <f t="shared" si="20"/>
        <v>4</v>
      </c>
      <c r="AI114" s="84"/>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1"/>
      <c r="BV114" s="51"/>
      <c r="BW114" s="51"/>
      <c r="BX114" s="51"/>
      <c r="BY114" s="51"/>
      <c r="BZ114" s="51"/>
      <c r="CA114" s="52"/>
      <c r="CB114" s="60" t="s">
        <v>202</v>
      </c>
      <c r="CC114" s="92">
        <v>1</v>
      </c>
      <c r="CD114" s="92">
        <v>1</v>
      </c>
      <c r="CE114" s="92">
        <v>2</v>
      </c>
      <c r="CF114" s="92">
        <v>2</v>
      </c>
      <c r="CG114" s="92">
        <v>2</v>
      </c>
      <c r="CH114" s="92">
        <v>2</v>
      </c>
      <c r="CI114" s="92">
        <v>2</v>
      </c>
      <c r="CJ114" s="92">
        <v>1</v>
      </c>
      <c r="CK114" s="92">
        <v>3</v>
      </c>
      <c r="CL114" s="52"/>
      <c r="CM114" s="53"/>
      <c r="CN114" s="53"/>
      <c r="CO114" s="53"/>
      <c r="CP114" s="53"/>
      <c r="CQ114" s="53"/>
      <c r="CR114" s="53"/>
      <c r="CS114" s="53"/>
      <c r="CT114" s="53"/>
      <c r="CU114" s="53"/>
    </row>
    <row r="115" spans="1:99" x14ac:dyDescent="0.25">
      <c r="A115" s="27"/>
      <c r="B115" s="27"/>
      <c r="C115" s="27"/>
      <c r="D115" s="27"/>
      <c r="E115" s="27"/>
      <c r="F115" s="27"/>
      <c r="G115" s="27"/>
      <c r="H115" s="27"/>
      <c r="I115" s="27"/>
      <c r="J115" s="27"/>
      <c r="K115" s="51"/>
      <c r="L115" s="51"/>
      <c r="M115" s="51"/>
      <c r="N115" s="51"/>
      <c r="O115" s="51"/>
      <c r="P115" s="51"/>
      <c r="Q115" s="51"/>
      <c r="R115" s="51"/>
      <c r="S115" s="51"/>
      <c r="T115" s="51"/>
      <c r="U115" s="52"/>
      <c r="V115" s="52"/>
      <c r="W115" s="52"/>
      <c r="X115" s="52"/>
      <c r="Y115" s="38" t="s">
        <v>123</v>
      </c>
      <c r="Z115" s="91">
        <f>SUMPRODUCT(($V67:$V107="x")*(Z67:Z107&gt;0))</f>
        <v>9</v>
      </c>
      <c r="AA115" s="91">
        <f t="shared" ref="AA115:AH115" si="21">SUMPRODUCT(($V67:$V107="x")*(AA67:AA107&gt;0))</f>
        <v>10</v>
      </c>
      <c r="AB115" s="91">
        <f t="shared" si="21"/>
        <v>10</v>
      </c>
      <c r="AC115" s="91">
        <f t="shared" si="21"/>
        <v>10</v>
      </c>
      <c r="AD115" s="91">
        <f t="shared" si="21"/>
        <v>11</v>
      </c>
      <c r="AE115" s="91">
        <f t="shared" si="21"/>
        <v>11</v>
      </c>
      <c r="AF115" s="91">
        <f t="shared" si="21"/>
        <v>14</v>
      </c>
      <c r="AG115" s="91">
        <f t="shared" si="21"/>
        <v>14</v>
      </c>
      <c r="AH115" s="91">
        <f t="shared" si="21"/>
        <v>13</v>
      </c>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1"/>
      <c r="BV115" s="51"/>
      <c r="BW115" s="51"/>
      <c r="BX115" s="51"/>
      <c r="BY115" s="51"/>
      <c r="BZ115" s="51"/>
      <c r="CA115" s="52"/>
      <c r="CB115" s="61" t="s">
        <v>123</v>
      </c>
      <c r="CC115" s="91">
        <v>9</v>
      </c>
      <c r="CD115" s="91">
        <v>10</v>
      </c>
      <c r="CE115" s="91">
        <v>10</v>
      </c>
      <c r="CF115" s="91">
        <v>10</v>
      </c>
      <c r="CG115" s="91">
        <v>11</v>
      </c>
      <c r="CH115" s="91">
        <v>11</v>
      </c>
      <c r="CI115" s="91">
        <v>14</v>
      </c>
      <c r="CJ115" s="91">
        <v>14</v>
      </c>
      <c r="CK115" s="91">
        <v>13</v>
      </c>
      <c r="CL115" s="52"/>
      <c r="CM115" s="53"/>
      <c r="CN115" s="53"/>
      <c r="CO115" s="53"/>
      <c r="CP115" s="53"/>
      <c r="CQ115" s="53"/>
      <c r="CR115" s="53"/>
      <c r="CS115" s="53"/>
      <c r="CT115" s="53"/>
      <c r="CU115" s="53"/>
    </row>
    <row r="116" spans="1:99" x14ac:dyDescent="0.25">
      <c r="A116" s="27"/>
      <c r="B116" s="27"/>
      <c r="C116" s="27"/>
      <c r="D116" s="27"/>
      <c r="E116" s="27"/>
      <c r="F116" s="27"/>
      <c r="G116" s="27"/>
      <c r="H116" s="27"/>
      <c r="I116" s="27"/>
      <c r="J116" s="27"/>
      <c r="K116" s="51"/>
      <c r="L116" s="51"/>
      <c r="M116" s="51"/>
      <c r="N116" s="51"/>
      <c r="O116" s="51"/>
      <c r="P116" s="51"/>
      <c r="Q116" s="51"/>
      <c r="R116" s="51"/>
      <c r="S116" s="51"/>
      <c r="T116" s="51"/>
      <c r="U116" s="52"/>
      <c r="V116" s="52"/>
      <c r="W116" s="52"/>
      <c r="X116" s="52"/>
      <c r="Y116" s="39" t="s">
        <v>223</v>
      </c>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1"/>
      <c r="BV116" s="51"/>
      <c r="BW116" s="51"/>
      <c r="BX116" s="51"/>
      <c r="BY116" s="51"/>
      <c r="BZ116" s="51"/>
      <c r="CA116" s="52"/>
      <c r="CB116" s="69"/>
      <c r="CC116" s="70"/>
      <c r="CD116" s="70"/>
      <c r="CE116" s="70"/>
      <c r="CF116" s="70"/>
      <c r="CG116" s="70"/>
      <c r="CH116" s="70"/>
      <c r="CI116" s="70"/>
      <c r="CJ116" s="70"/>
      <c r="CK116" s="70"/>
      <c r="CL116" s="52"/>
      <c r="CM116" s="53"/>
      <c r="CN116" s="53"/>
      <c r="CO116" s="53"/>
      <c r="CP116" s="53"/>
      <c r="CQ116" s="53"/>
      <c r="CR116" s="53"/>
      <c r="CS116" s="53"/>
      <c r="CT116" s="53"/>
      <c r="CU116" s="53"/>
    </row>
    <row r="117" spans="1:99" x14ac:dyDescent="0.25">
      <c r="A117" s="27"/>
      <c r="B117" s="27"/>
      <c r="C117" s="27"/>
      <c r="D117" s="27"/>
      <c r="E117" s="27"/>
      <c r="F117" s="27"/>
      <c r="G117" s="27"/>
      <c r="H117" s="27"/>
      <c r="I117" s="27"/>
      <c r="J117" s="27"/>
      <c r="K117" s="51"/>
      <c r="L117" s="51"/>
      <c r="M117" s="51"/>
      <c r="N117" s="51"/>
      <c r="O117" s="51"/>
      <c r="P117" s="51"/>
      <c r="Q117" s="51"/>
      <c r="R117" s="51"/>
      <c r="S117" s="51"/>
      <c r="T117" s="51"/>
      <c r="U117" s="52"/>
      <c r="V117" s="52"/>
      <c r="W117" s="52"/>
      <c r="X117" s="52"/>
      <c r="Y117" s="52" t="s">
        <v>222</v>
      </c>
      <c r="Z117" s="52">
        <f>SUM(Z111:Z115)</f>
        <v>13</v>
      </c>
      <c r="AA117" s="52">
        <f t="shared" ref="AA117:AH117" si="22">SUM(AA111:AA115)</f>
        <v>13</v>
      </c>
      <c r="AB117" s="52">
        <f t="shared" si="22"/>
        <v>17</v>
      </c>
      <c r="AC117" s="52">
        <f t="shared" si="22"/>
        <v>25</v>
      </c>
      <c r="AD117" s="52">
        <f t="shared" si="22"/>
        <v>14</v>
      </c>
      <c r="AE117" s="52">
        <f t="shared" si="22"/>
        <v>13</v>
      </c>
      <c r="AF117" s="52">
        <f t="shared" si="22"/>
        <v>18</v>
      </c>
      <c r="AG117" s="52">
        <f t="shared" si="22"/>
        <v>19</v>
      </c>
      <c r="AH117" s="52">
        <f t="shared" si="22"/>
        <v>23</v>
      </c>
      <c r="AI117" s="84">
        <f>MAX(Z117:AH117)</f>
        <v>25</v>
      </c>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1"/>
      <c r="BV117" s="51"/>
      <c r="BW117" s="51"/>
      <c r="BX117" s="51"/>
      <c r="BY117" s="51"/>
      <c r="BZ117" s="51"/>
      <c r="CA117" s="52"/>
      <c r="CB117" s="69" t="s">
        <v>222</v>
      </c>
      <c r="CC117" s="70">
        <f t="shared" ref="CC117:CK117" si="23">SUM(CC111:CC115)</f>
        <v>13</v>
      </c>
      <c r="CD117" s="70">
        <f t="shared" si="23"/>
        <v>12</v>
      </c>
      <c r="CE117" s="70">
        <f t="shared" si="23"/>
        <v>17</v>
      </c>
      <c r="CF117" s="70">
        <f t="shared" si="23"/>
        <v>23</v>
      </c>
      <c r="CG117" s="70">
        <f t="shared" si="23"/>
        <v>14</v>
      </c>
      <c r="CH117" s="70">
        <f t="shared" si="23"/>
        <v>13</v>
      </c>
      <c r="CI117" s="70">
        <f t="shared" si="23"/>
        <v>18</v>
      </c>
      <c r="CJ117" s="70">
        <f t="shared" si="23"/>
        <v>19</v>
      </c>
      <c r="CK117" s="70">
        <f t="shared" si="23"/>
        <v>20</v>
      </c>
      <c r="CL117" s="52"/>
      <c r="CM117" s="53"/>
      <c r="CN117" s="53"/>
      <c r="CO117" s="53"/>
      <c r="CP117" s="53"/>
      <c r="CQ117" s="53"/>
      <c r="CR117" s="53"/>
      <c r="CS117" s="53"/>
      <c r="CT117" s="53"/>
      <c r="CU117" s="53"/>
    </row>
    <row r="118" spans="1:99" x14ac:dyDescent="0.25">
      <c r="A118" s="27"/>
      <c r="B118" s="27"/>
      <c r="C118" s="27"/>
      <c r="D118" s="27"/>
      <c r="E118" s="27"/>
      <c r="F118" s="27"/>
      <c r="G118" s="27"/>
      <c r="H118" s="27"/>
      <c r="I118" s="27"/>
      <c r="J118" s="27"/>
      <c r="K118" s="51"/>
      <c r="L118" s="51"/>
      <c r="M118" s="51"/>
      <c r="N118" s="51"/>
      <c r="O118" s="51"/>
      <c r="P118" s="51"/>
      <c r="Q118" s="51"/>
      <c r="R118" s="51"/>
      <c r="S118" s="51"/>
      <c r="T118" s="51"/>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1"/>
      <c r="BV118" s="51"/>
      <c r="BW118" s="51"/>
      <c r="BX118" s="51"/>
      <c r="BY118" s="51"/>
      <c r="BZ118" s="51"/>
      <c r="CA118" s="52"/>
      <c r="CB118" s="69"/>
      <c r="CC118" s="70"/>
      <c r="CD118" s="70"/>
      <c r="CE118" s="70"/>
      <c r="CF118" s="70"/>
      <c r="CG118" s="70"/>
      <c r="CH118" s="70"/>
      <c r="CI118" s="70"/>
      <c r="CJ118" s="70"/>
      <c r="CK118" s="70"/>
      <c r="CL118" s="52"/>
      <c r="CM118" s="53"/>
      <c r="CN118" s="53"/>
      <c r="CO118" s="53"/>
      <c r="CP118" s="53"/>
      <c r="CQ118" s="53"/>
      <c r="CR118" s="53"/>
      <c r="CS118" s="53"/>
      <c r="CT118" s="53"/>
      <c r="CU118" s="53"/>
    </row>
    <row r="119" spans="1:99" x14ac:dyDescent="0.25">
      <c r="A119" s="27"/>
      <c r="B119" s="27"/>
      <c r="C119" s="27"/>
      <c r="D119" s="27"/>
      <c r="E119" s="27"/>
      <c r="F119" s="27"/>
      <c r="G119" s="27"/>
      <c r="H119" s="27"/>
      <c r="I119" s="27"/>
      <c r="J119" s="27"/>
      <c r="K119" s="51"/>
      <c r="L119" s="51"/>
      <c r="M119" s="51"/>
      <c r="N119" s="51"/>
      <c r="O119" s="51"/>
      <c r="P119" s="51"/>
      <c r="Q119" s="51"/>
      <c r="R119" s="51"/>
      <c r="S119" s="51"/>
      <c r="T119" s="51"/>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1"/>
      <c r="BV119" s="51"/>
      <c r="BW119" s="51"/>
      <c r="BX119" s="51"/>
      <c r="BY119" s="51"/>
      <c r="BZ119" s="51"/>
      <c r="CA119" s="52"/>
      <c r="CB119" s="69"/>
      <c r="CC119" s="70"/>
      <c r="CD119" s="70"/>
      <c r="CE119" s="70"/>
      <c r="CF119" s="70"/>
      <c r="CG119" s="70"/>
      <c r="CH119" s="70"/>
      <c r="CI119" s="70"/>
      <c r="CJ119" s="70"/>
      <c r="CK119" s="70"/>
      <c r="CL119" s="52"/>
      <c r="CM119" s="53"/>
      <c r="CN119" s="53"/>
      <c r="CO119" s="53"/>
      <c r="CP119" s="53"/>
      <c r="CQ119" s="53"/>
      <c r="CR119" s="53"/>
      <c r="CS119" s="53"/>
      <c r="CT119" s="53"/>
      <c r="CU119" s="53"/>
    </row>
    <row r="120" spans="1:99" x14ac:dyDescent="0.25">
      <c r="A120" s="27"/>
      <c r="B120" s="27"/>
      <c r="C120" s="27"/>
      <c r="D120" s="27"/>
      <c r="E120" s="27"/>
      <c r="F120" s="27"/>
      <c r="G120" s="27"/>
      <c r="H120" s="27"/>
      <c r="I120" s="27"/>
      <c r="J120" s="27"/>
      <c r="K120" s="51"/>
      <c r="L120" s="51"/>
      <c r="M120" s="51"/>
      <c r="N120" s="51"/>
      <c r="O120" s="51"/>
      <c r="P120" s="51"/>
      <c r="Q120" s="51"/>
      <c r="R120" s="51"/>
      <c r="S120" s="51"/>
      <c r="T120" s="51"/>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1"/>
      <c r="BV120" s="51"/>
      <c r="BW120" s="51"/>
      <c r="BX120" s="51"/>
      <c r="BY120" s="51"/>
      <c r="BZ120" s="51"/>
      <c r="CA120" s="52"/>
      <c r="CB120" s="69"/>
      <c r="CC120" s="70"/>
      <c r="CD120" s="70"/>
      <c r="CE120" s="70"/>
      <c r="CF120" s="70"/>
      <c r="CG120" s="70"/>
      <c r="CH120" s="70"/>
      <c r="CI120" s="70"/>
      <c r="CJ120" s="70"/>
      <c r="CK120" s="70"/>
      <c r="CL120" s="52"/>
      <c r="CM120" s="53"/>
      <c r="CN120" s="53"/>
      <c r="CO120" s="53"/>
      <c r="CP120" s="53"/>
      <c r="CQ120" s="53"/>
      <c r="CR120" s="53"/>
      <c r="CS120" s="53"/>
      <c r="CT120" s="53"/>
      <c r="CU120" s="53"/>
    </row>
    <row r="121" spans="1:99" ht="26.25" x14ac:dyDescent="0.4">
      <c r="A121" s="27"/>
      <c r="B121" s="27"/>
      <c r="C121" s="27"/>
      <c r="D121" s="27"/>
      <c r="E121" s="27"/>
      <c r="F121" s="27"/>
      <c r="G121" s="27"/>
      <c r="H121" s="27"/>
      <c r="I121" s="27"/>
      <c r="J121" s="27"/>
      <c r="K121" s="51"/>
      <c r="L121" s="51"/>
      <c r="M121" s="51"/>
      <c r="N121" s="51"/>
      <c r="O121" s="51"/>
      <c r="P121" s="51"/>
      <c r="Q121" s="51"/>
      <c r="R121" s="51"/>
      <c r="S121" s="51"/>
      <c r="T121" s="51"/>
      <c r="U121" s="52"/>
      <c r="V121" s="97"/>
      <c r="W121" s="52" t="s">
        <v>164</v>
      </c>
      <c r="X121" s="52"/>
      <c r="Y121" s="74" t="s">
        <v>109</v>
      </c>
      <c r="Z121" s="75"/>
      <c r="AA121" s="75"/>
      <c r="AB121" s="75"/>
      <c r="AC121" s="75"/>
      <c r="AD121" s="75"/>
      <c r="AE121" s="75"/>
      <c r="AF121" s="75"/>
      <c r="AG121" s="75"/>
      <c r="AH121" s="96" t="s">
        <v>105</v>
      </c>
      <c r="AI121" s="52"/>
      <c r="AJ121" s="95"/>
      <c r="AK121" s="52" t="s">
        <v>203</v>
      </c>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1"/>
      <c r="BV121" s="51"/>
      <c r="BW121" s="51"/>
      <c r="BX121" s="51"/>
      <c r="BY121" s="51"/>
      <c r="BZ121" s="51"/>
      <c r="CA121" s="52"/>
      <c r="CB121" s="69"/>
      <c r="CC121" s="70"/>
      <c r="CD121" s="70"/>
      <c r="CE121" s="70"/>
      <c r="CF121" s="70"/>
      <c r="CG121" s="70"/>
      <c r="CH121" s="70"/>
      <c r="CI121" s="70"/>
      <c r="CJ121" s="70"/>
      <c r="CK121" s="70"/>
      <c r="CL121" s="52"/>
      <c r="CM121" s="53"/>
      <c r="CN121" s="53"/>
      <c r="CO121" s="53"/>
      <c r="CP121" s="53"/>
      <c r="CQ121" s="53"/>
      <c r="CR121" s="53"/>
      <c r="CS121" s="53"/>
      <c r="CT121" s="53"/>
      <c r="CU121" s="53"/>
    </row>
    <row r="122" spans="1:99" x14ac:dyDescent="0.25">
      <c r="A122" s="27"/>
      <c r="B122" s="27"/>
      <c r="C122" s="27"/>
      <c r="D122" s="27"/>
      <c r="E122" s="27"/>
      <c r="F122" s="27"/>
      <c r="G122" s="27"/>
      <c r="H122" s="27"/>
      <c r="I122" s="27"/>
      <c r="J122" s="27"/>
      <c r="K122" s="51"/>
      <c r="L122" s="51"/>
      <c r="M122" s="51"/>
      <c r="N122" s="51"/>
      <c r="O122" s="51"/>
      <c r="P122" s="51"/>
      <c r="Q122" s="51"/>
      <c r="R122" s="51"/>
      <c r="S122" s="51"/>
      <c r="T122" s="51"/>
      <c r="U122" s="52"/>
      <c r="V122" s="47" t="s">
        <v>123</v>
      </c>
      <c r="W122" s="47" t="s">
        <v>117</v>
      </c>
      <c r="X122" s="86" t="s">
        <v>116</v>
      </c>
      <c r="Y122" s="76" t="s">
        <v>103</v>
      </c>
      <c r="Z122" s="106" t="s">
        <v>261</v>
      </c>
      <c r="AA122" s="106" t="s">
        <v>262</v>
      </c>
      <c r="AB122" s="106" t="s">
        <v>263</v>
      </c>
      <c r="AC122" s="106" t="s">
        <v>264</v>
      </c>
      <c r="AD122" s="106" t="s">
        <v>265</v>
      </c>
      <c r="AE122" s="106" t="s">
        <v>266</v>
      </c>
      <c r="AF122" s="106" t="s">
        <v>267</v>
      </c>
      <c r="AG122" s="106" t="s">
        <v>268</v>
      </c>
      <c r="AH122" s="106" t="s">
        <v>269</v>
      </c>
      <c r="AI122" s="77" t="s">
        <v>104</v>
      </c>
      <c r="AJ122" s="78" t="s">
        <v>2</v>
      </c>
      <c r="AK122" s="79" t="str">
        <f>$AK$2</f>
        <v>GSchV_limits</v>
      </c>
      <c r="AL122" s="94" t="s">
        <v>3</v>
      </c>
      <c r="AM122" s="94" t="s">
        <v>4</v>
      </c>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1"/>
      <c r="BV122" s="51"/>
      <c r="BW122" s="51"/>
      <c r="BX122" s="51"/>
      <c r="BY122" s="51"/>
      <c r="BZ122" s="51"/>
      <c r="CA122" s="52"/>
      <c r="CB122" s="69"/>
      <c r="CC122" s="70"/>
      <c r="CD122" s="70"/>
      <c r="CE122" s="70"/>
      <c r="CF122" s="70"/>
      <c r="CG122" s="70"/>
      <c r="CH122" s="70"/>
      <c r="CI122" s="70"/>
      <c r="CJ122" s="70"/>
      <c r="CK122" s="70"/>
      <c r="CL122" s="52"/>
      <c r="CM122" s="54">
        <v>3</v>
      </c>
      <c r="CN122" s="54">
        <v>4</v>
      </c>
      <c r="CO122" s="54">
        <v>5</v>
      </c>
      <c r="CP122" s="54">
        <v>6</v>
      </c>
      <c r="CQ122" s="54">
        <v>7</v>
      </c>
      <c r="CR122" s="54">
        <v>8</v>
      </c>
      <c r="CS122" s="54">
        <v>9</v>
      </c>
      <c r="CT122" s="54">
        <v>10</v>
      </c>
      <c r="CU122" s="54">
        <v>11</v>
      </c>
    </row>
    <row r="123" spans="1:99" x14ac:dyDescent="0.25">
      <c r="A123" s="27"/>
      <c r="B123" s="27"/>
      <c r="C123" s="27"/>
      <c r="D123" s="27"/>
      <c r="E123" s="27"/>
      <c r="F123" s="27"/>
      <c r="G123" s="27"/>
      <c r="H123" s="27"/>
      <c r="I123" s="27"/>
      <c r="J123" s="27"/>
      <c r="K123" s="51"/>
      <c r="L123" s="51"/>
      <c r="M123" s="51"/>
      <c r="N123" s="51"/>
      <c r="O123" s="51"/>
      <c r="P123" s="51"/>
      <c r="Q123" s="51"/>
      <c r="R123" s="51"/>
      <c r="S123" s="51"/>
      <c r="T123" s="51"/>
      <c r="U123" s="52"/>
      <c r="V123" s="80" t="str">
        <f>INDEX('Detected Compounds limits'!$B$2:$I$50, MATCH($Y123,'Detected Compounds limits'!$B$2:$B$50, 0), MATCH(V$4,'Detected Compounds limits'!$B$2:$I$2,0))</f>
        <v xml:space="preserve"> </v>
      </c>
      <c r="W123" s="80"/>
      <c r="X123" s="81"/>
      <c r="Y123" s="82" t="s">
        <v>14</v>
      </c>
      <c r="Z123" s="80"/>
      <c r="AA123" s="80">
        <v>5.0000000000000002E-5</v>
      </c>
      <c r="AB123" s="80">
        <v>4.4999999999999999E-4</v>
      </c>
      <c r="AC123" s="80"/>
      <c r="AD123" s="80"/>
      <c r="AE123" s="80"/>
      <c r="AF123" s="80"/>
      <c r="AG123" s="80"/>
      <c r="AH123" s="80"/>
      <c r="AI123" s="83">
        <v>4.4999999999999999E-4</v>
      </c>
      <c r="AJ123" s="80">
        <f>INDEX('Detected Compounds limits'!$B$2:$H$50, MATCH($Y123,'Detected Compounds limits'!$B$2:$B$50, 0), MATCH(AJ$4,'Detected Compounds limits'!$B$2:$H$2,0))</f>
        <v>3.0000000000000001E-5</v>
      </c>
      <c r="AK123" s="80">
        <f>INDEX('Detected Compounds limits'!$B$2:$H$50, MATCH($Y123,'Detected Compounds limits'!$B$2:$B$50, 0), MATCH(AK$2,'Detected Compounds limits'!$B$2:$H$2,0))</f>
        <v>0.1</v>
      </c>
      <c r="AL123" s="80">
        <f>INDEX('Detected Compounds limits'!$B$2:$H$50, MATCH($Y123,'Detected Compounds limits'!$B$2:$B$50, 0), MATCH(AL$4,'Detected Compounds limits'!$B$2:$H$2,0))</f>
        <v>0.1</v>
      </c>
      <c r="AM123" s="80">
        <f>INDEX('Detected Compounds limits'!$B$2:$H$50, MATCH($Y123,'Detected Compounds limits'!$B$2:$B$50, 0), MATCH(AM$4,'Detected Compounds limits'!$B$2:$H$2,0))</f>
        <v>9.5000000000000005E-5</v>
      </c>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1"/>
      <c r="BV123" s="51"/>
      <c r="BW123" s="51"/>
      <c r="BX123" s="51"/>
      <c r="BY123" s="51"/>
      <c r="BZ123" s="51"/>
      <c r="CA123" s="52"/>
      <c r="CB123" s="69"/>
      <c r="CC123" s="70"/>
      <c r="CD123" s="70"/>
      <c r="CE123" s="70"/>
      <c r="CF123" s="70"/>
      <c r="CG123" s="70"/>
      <c r="CH123" s="70"/>
      <c r="CI123" s="70"/>
      <c r="CJ123" s="70"/>
      <c r="CK123" s="70"/>
      <c r="CL123" s="52"/>
      <c r="CM123" s="55"/>
      <c r="CN123" s="55"/>
      <c r="CO123" s="55"/>
      <c r="CP123" s="55"/>
      <c r="CQ123" s="55"/>
      <c r="CR123" s="55"/>
      <c r="CS123" s="55"/>
      <c r="CT123" s="55"/>
      <c r="CU123" s="55"/>
    </row>
    <row r="124" spans="1:99" x14ac:dyDescent="0.25">
      <c r="A124" s="27"/>
      <c r="B124" s="27"/>
      <c r="C124" s="27"/>
      <c r="D124" s="27"/>
      <c r="E124" s="27"/>
      <c r="F124" s="27"/>
      <c r="G124" s="27"/>
      <c r="H124" s="27"/>
      <c r="I124" s="27"/>
      <c r="J124" s="27"/>
      <c r="K124" s="51"/>
      <c r="L124" s="51"/>
      <c r="M124" s="51"/>
      <c r="N124" s="51"/>
      <c r="O124" s="51"/>
      <c r="P124" s="51"/>
      <c r="Q124" s="51"/>
      <c r="R124" s="51"/>
      <c r="S124" s="51"/>
      <c r="T124" s="51"/>
      <c r="U124" s="52"/>
      <c r="V124" s="80" t="str">
        <f>INDEX('Detected Compounds limits'!$B$2:$I$50, MATCH($Y124,'Detected Compounds limits'!$B$2:$B$50, 0), MATCH(V$4,'Detected Compounds limits'!$B$2:$I$2,0))</f>
        <v xml:space="preserve"> </v>
      </c>
      <c r="W124" s="80"/>
      <c r="X124" s="81"/>
      <c r="Y124" s="82" t="s">
        <v>20</v>
      </c>
      <c r="Z124" s="80"/>
      <c r="AA124" s="80"/>
      <c r="AB124" s="80"/>
      <c r="AC124" s="80"/>
      <c r="AD124" s="80"/>
      <c r="AE124" s="80">
        <v>1.4999999999999999E-2</v>
      </c>
      <c r="AF124" s="80"/>
      <c r="AG124" s="80"/>
      <c r="AH124" s="80"/>
      <c r="AI124" s="83">
        <v>1.4999999999999999E-2</v>
      </c>
      <c r="AJ124" s="80">
        <f>INDEX('Detected Compounds limits'!$B$2:$H$50, MATCH($Y124,'Detected Compounds limits'!$B$2:$B$50, 0), MATCH(AJ$4,'Detected Compounds limits'!$B$2:$H$2,0))</f>
        <v>1.4999999999999999E-2</v>
      </c>
      <c r="AK124" s="80">
        <f>INDEX('Detected Compounds limits'!$B$2:$H$50, MATCH($Y124,'Detected Compounds limits'!$B$2:$B$50, 0), MATCH(AK$2,'Detected Compounds limits'!$B$2:$H$2,0))</f>
        <v>0.1</v>
      </c>
      <c r="AL124" s="80">
        <f>INDEX('Detected Compounds limits'!$B$2:$H$50, MATCH($Y124,'Detected Compounds limits'!$B$2:$B$50, 0), MATCH(AL$4,'Detected Compounds limits'!$B$2:$H$2,0))</f>
        <v>0.1</v>
      </c>
      <c r="AM124" s="80">
        <f>INDEX('Detected Compounds limits'!$B$2:$H$50, MATCH($Y124,'Detected Compounds limits'!$B$2:$B$50, 0), MATCH(AM$4,'Detected Compounds limits'!$B$2:$H$2,0))</f>
        <v>10</v>
      </c>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1"/>
      <c r="BV124" s="51"/>
      <c r="BW124" s="51"/>
      <c r="BX124" s="51"/>
      <c r="BY124" s="51"/>
      <c r="BZ124" s="51"/>
      <c r="CA124" s="52"/>
      <c r="CB124" s="69"/>
      <c r="CC124" s="70"/>
      <c r="CD124" s="70"/>
      <c r="CE124" s="70"/>
      <c r="CF124" s="70"/>
      <c r="CG124" s="70"/>
      <c r="CH124" s="70"/>
      <c r="CI124" s="70"/>
      <c r="CJ124" s="70"/>
      <c r="CK124" s="70"/>
      <c r="CL124" s="52"/>
      <c r="CM124" s="55"/>
      <c r="CN124" s="55"/>
      <c r="CO124" s="55"/>
      <c r="CP124" s="55"/>
      <c r="CQ124" s="55"/>
      <c r="CR124" s="55" t="s">
        <v>209</v>
      </c>
      <c r="CS124" s="55"/>
      <c r="CT124" s="55"/>
      <c r="CU124" s="55"/>
    </row>
    <row r="125" spans="1:99" x14ac:dyDescent="0.25">
      <c r="A125" s="27"/>
      <c r="B125" s="27"/>
      <c r="C125" s="27"/>
      <c r="D125" s="27"/>
      <c r="E125" s="27"/>
      <c r="F125" s="27"/>
      <c r="G125" s="27"/>
      <c r="H125" s="27"/>
      <c r="I125" s="27"/>
      <c r="J125" s="27"/>
      <c r="K125" s="51"/>
      <c r="L125" s="51"/>
      <c r="M125" s="51"/>
      <c r="N125" s="51"/>
      <c r="O125" s="51"/>
      <c r="P125" s="51"/>
      <c r="Q125" s="51"/>
      <c r="R125" s="51"/>
      <c r="S125" s="51"/>
      <c r="T125" s="51"/>
      <c r="U125" s="52"/>
      <c r="V125" s="80" t="str">
        <f>INDEX('Detected Compounds limits'!$B$2:$I$50, MATCH($Y125,'Detected Compounds limits'!$B$2:$B$50, 0), MATCH(V$4,'Detected Compounds limits'!$B$2:$I$2,0))</f>
        <v>x</v>
      </c>
      <c r="W125" s="80"/>
      <c r="X125" s="81"/>
      <c r="Y125" s="82" t="s">
        <v>16</v>
      </c>
      <c r="Z125" s="80">
        <v>2.9000000000000001E-2</v>
      </c>
      <c r="AA125" s="80">
        <v>1.7000000000000001E-2</v>
      </c>
      <c r="AB125" s="80">
        <v>1.7000000000000001E-2</v>
      </c>
      <c r="AC125" s="80">
        <v>1.7000000000000001E-2</v>
      </c>
      <c r="AD125" s="80">
        <v>1.7000000000000001E-2</v>
      </c>
      <c r="AE125" s="80">
        <v>1.7000000000000001E-2</v>
      </c>
      <c r="AF125" s="80">
        <v>1.7000000000000001E-2</v>
      </c>
      <c r="AG125" s="80">
        <v>1.7000000000000001E-2</v>
      </c>
      <c r="AH125" s="80">
        <v>1.7000000000000001E-2</v>
      </c>
      <c r="AI125" s="83">
        <v>2.9000000000000001E-2</v>
      </c>
      <c r="AJ125" s="80">
        <f>INDEX('Detected Compounds limits'!$B$2:$H$50, MATCH($Y125,'Detected Compounds limits'!$B$2:$B$50, 0), MATCH(AJ$4,'Detected Compounds limits'!$B$2:$H$2,0))</f>
        <v>1.7000000000000001E-2</v>
      </c>
      <c r="AK125" s="80">
        <f>INDEX('Detected Compounds limits'!$B$2:$H$50, MATCH($Y125,'Detected Compounds limits'!$B$2:$B$50, 0), MATCH(AK$2,'Detected Compounds limits'!$B$2:$H$2,0))</f>
        <v>10</v>
      </c>
      <c r="AL125" s="80">
        <f>INDEX('Detected Compounds limits'!$B$2:$H$50, MATCH($Y125,'Detected Compounds limits'!$B$2:$B$50, 0), MATCH(AL$4,'Detected Compounds limits'!$B$2:$H$2,0))</f>
        <v>10</v>
      </c>
      <c r="AM125" s="80">
        <f>INDEX('Detected Compounds limits'!$B$2:$H$50, MATCH($Y125,'Detected Compounds limits'!$B$2:$B$50, 0), MATCH(AM$4,'Detected Compounds limits'!$B$2:$H$2,0))</f>
        <v>250</v>
      </c>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1"/>
      <c r="BV125" s="51"/>
      <c r="BW125" s="51"/>
      <c r="BX125" s="51"/>
      <c r="BY125" s="51"/>
      <c r="BZ125" s="51"/>
      <c r="CA125" s="52"/>
      <c r="CB125" s="69"/>
      <c r="CC125" s="70"/>
      <c r="CD125" s="70"/>
      <c r="CE125" s="70"/>
      <c r="CF125" s="70"/>
      <c r="CG125" s="70"/>
      <c r="CH125" s="70"/>
      <c r="CI125" s="70"/>
      <c r="CJ125" s="70"/>
      <c r="CK125" s="70"/>
      <c r="CL125" s="52"/>
      <c r="CM125" s="54"/>
      <c r="CN125" s="54" t="s">
        <v>209</v>
      </c>
      <c r="CO125" s="54" t="s">
        <v>209</v>
      </c>
      <c r="CP125" s="54" t="s">
        <v>209</v>
      </c>
      <c r="CQ125" s="54" t="s">
        <v>209</v>
      </c>
      <c r="CR125" s="56" t="s">
        <v>209</v>
      </c>
      <c r="CS125" s="54" t="s">
        <v>209</v>
      </c>
      <c r="CT125" s="54" t="s">
        <v>209</v>
      </c>
      <c r="CU125" s="54" t="s">
        <v>209</v>
      </c>
    </row>
    <row r="126" spans="1:99" x14ac:dyDescent="0.25">
      <c r="A126" s="27"/>
      <c r="B126" s="27"/>
      <c r="C126" s="27"/>
      <c r="D126" s="27"/>
      <c r="E126" s="27"/>
      <c r="F126" s="27"/>
      <c r="G126" s="27"/>
      <c r="H126" s="27"/>
      <c r="I126" s="27"/>
      <c r="J126" s="27"/>
      <c r="K126" s="51"/>
      <c r="L126" s="51"/>
      <c r="M126" s="51"/>
      <c r="N126" s="51"/>
      <c r="O126" s="51"/>
      <c r="P126" s="51"/>
      <c r="Q126" s="51"/>
      <c r="R126" s="51"/>
      <c r="S126" s="51"/>
      <c r="T126" s="51"/>
      <c r="U126" s="52"/>
      <c r="V126" s="80" t="str">
        <f>INDEX('Detected Compounds limits'!$B$2:$I$50, MATCH($Y126,'Detected Compounds limits'!$B$2:$B$50, 0), MATCH(V$4,'Detected Compounds limits'!$B$2:$I$2,0))</f>
        <v>x</v>
      </c>
      <c r="W126" s="80"/>
      <c r="X126" s="81"/>
      <c r="Y126" s="82" t="s">
        <v>18</v>
      </c>
      <c r="Z126" s="80">
        <v>2.1000000000000001E-2</v>
      </c>
      <c r="AA126" s="80"/>
      <c r="AB126" s="80"/>
      <c r="AC126" s="80"/>
      <c r="AD126" s="80"/>
      <c r="AE126" s="80"/>
      <c r="AF126" s="80"/>
      <c r="AG126" s="80"/>
      <c r="AH126" s="80"/>
      <c r="AI126" s="83">
        <v>2.1000000000000001E-2</v>
      </c>
      <c r="AJ126" s="80">
        <f>INDEX('Detected Compounds limits'!$B$2:$H$50, MATCH($Y126,'Detected Compounds limits'!$B$2:$B$50, 0), MATCH(AJ$4,'Detected Compounds limits'!$B$2:$H$2,0))</f>
        <v>2.1000000000000001E-2</v>
      </c>
      <c r="AK126" s="80">
        <f>INDEX('Detected Compounds limits'!$B$2:$H$50, MATCH($Y126,'Detected Compounds limits'!$B$2:$B$50, 0), MATCH(AK$2,'Detected Compounds limits'!$B$2:$H$2,0))</f>
        <v>10</v>
      </c>
      <c r="AL126" s="80">
        <f>INDEX('Detected Compounds limits'!$B$2:$H$50, MATCH($Y126,'Detected Compounds limits'!$B$2:$B$50, 0), MATCH(AL$4,'Detected Compounds limits'!$B$2:$H$2,0))</f>
        <v>10</v>
      </c>
      <c r="AM126" s="80">
        <f>INDEX('Detected Compounds limits'!$B$2:$H$50, MATCH($Y126,'Detected Compounds limits'!$B$2:$B$50, 0), MATCH(AM$4,'Detected Compounds limits'!$B$2:$H$2,0))</f>
        <v>37</v>
      </c>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1"/>
      <c r="BV126" s="51"/>
      <c r="BW126" s="51"/>
      <c r="BX126" s="51"/>
      <c r="BY126" s="51"/>
      <c r="BZ126" s="51"/>
      <c r="CA126" s="52"/>
      <c r="CB126" s="69"/>
      <c r="CC126" s="70"/>
      <c r="CD126" s="70"/>
      <c r="CE126" s="70"/>
      <c r="CF126" s="70"/>
      <c r="CG126" s="70"/>
      <c r="CH126" s="70"/>
      <c r="CI126" s="70"/>
      <c r="CJ126" s="70"/>
      <c r="CK126" s="70"/>
      <c r="CL126" s="52"/>
      <c r="CM126" s="55" t="s">
        <v>209</v>
      </c>
      <c r="CN126" s="55"/>
      <c r="CO126" s="55"/>
      <c r="CP126" s="55"/>
      <c r="CQ126" s="55"/>
      <c r="CR126" s="55"/>
      <c r="CS126" s="55"/>
      <c r="CT126" s="55"/>
      <c r="CU126" s="55"/>
    </row>
    <row r="127" spans="1:99" x14ac:dyDescent="0.25">
      <c r="A127" s="27"/>
      <c r="B127" s="27"/>
      <c r="C127" s="27"/>
      <c r="D127" s="27"/>
      <c r="E127" s="27"/>
      <c r="F127" s="27"/>
      <c r="G127" s="27"/>
      <c r="H127" s="27"/>
      <c r="I127" s="27"/>
      <c r="J127" s="27"/>
      <c r="K127" s="51"/>
      <c r="L127" s="51"/>
      <c r="M127" s="51"/>
      <c r="N127" s="51"/>
      <c r="O127" s="51"/>
      <c r="P127" s="51"/>
      <c r="Q127" s="51"/>
      <c r="R127" s="51"/>
      <c r="S127" s="51"/>
      <c r="T127" s="51"/>
      <c r="U127" s="52"/>
      <c r="V127" s="80" t="str">
        <f>INDEX('Detected Compounds limits'!$B$2:$I$50, MATCH($Y127,'Detected Compounds limits'!$B$2:$B$50, 0), MATCH(V$4,'Detected Compounds limits'!$B$2:$I$2,0))</f>
        <v xml:space="preserve"> </v>
      </c>
      <c r="W127" s="80"/>
      <c r="X127" s="81"/>
      <c r="Y127" s="82" t="s">
        <v>22</v>
      </c>
      <c r="Z127" s="80"/>
      <c r="AA127" s="80">
        <v>1.1999999999999999E-4</v>
      </c>
      <c r="AB127" s="80">
        <v>1E-3</v>
      </c>
      <c r="AC127" s="80"/>
      <c r="AD127" s="80"/>
      <c r="AE127" s="80"/>
      <c r="AF127" s="80"/>
      <c r="AG127" s="80"/>
      <c r="AH127" s="80"/>
      <c r="AI127" s="83">
        <v>1E-3</v>
      </c>
      <c r="AJ127" s="80">
        <f>INDEX('Detected Compounds limits'!$B$2:$H$50, MATCH($Y127,'Detected Compounds limits'!$B$2:$B$50, 0), MATCH(AJ$4,'Detected Compounds limits'!$B$2:$H$2,0))</f>
        <v>3.0000000000000001E-5</v>
      </c>
      <c r="AK127" s="80">
        <f>INDEX('Detected Compounds limits'!$B$2:$H$50, MATCH($Y127,'Detected Compounds limits'!$B$2:$B$50, 0), MATCH(AK$2,'Detected Compounds limits'!$B$2:$H$2,0))</f>
        <v>4.6000000000000001E-4</v>
      </c>
      <c r="AL127" s="80">
        <f>INDEX('Detected Compounds limits'!$B$2:$H$50, MATCH($Y127,'Detected Compounds limits'!$B$2:$B$50, 0), MATCH(AL$4,'Detected Compounds limits'!$B$2:$H$2,0))</f>
        <v>4.6000000000000001E-4</v>
      </c>
      <c r="AM127" s="80">
        <f>INDEX('Detected Compounds limits'!$B$2:$H$50, MATCH($Y127,'Detected Compounds limits'!$B$2:$B$50, 0), MATCH(AM$4,'Detected Compounds limits'!$B$2:$H$2,0))</f>
        <v>4.6000000000000001E-4</v>
      </c>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1"/>
      <c r="BV127" s="51"/>
      <c r="BW127" s="51"/>
      <c r="BX127" s="51"/>
      <c r="BY127" s="51"/>
      <c r="BZ127" s="51"/>
      <c r="CA127" s="52"/>
      <c r="CB127" s="69"/>
      <c r="CC127" s="70"/>
      <c r="CD127" s="70"/>
      <c r="CE127" s="70"/>
      <c r="CF127" s="70"/>
      <c r="CG127" s="70"/>
      <c r="CH127" s="70"/>
      <c r="CI127" s="70"/>
      <c r="CJ127" s="70"/>
      <c r="CK127" s="70"/>
      <c r="CL127" s="52"/>
      <c r="CM127" s="55"/>
      <c r="CN127" s="55"/>
      <c r="CO127" s="55"/>
      <c r="CP127" s="55"/>
      <c r="CQ127" s="55"/>
      <c r="CR127" s="55"/>
      <c r="CS127" s="55"/>
      <c r="CT127" s="55"/>
      <c r="CU127" s="55"/>
    </row>
    <row r="128" spans="1:99" x14ac:dyDescent="0.25">
      <c r="A128" s="27"/>
      <c r="B128" s="27"/>
      <c r="C128" s="27"/>
      <c r="D128" s="27"/>
      <c r="E128" s="27"/>
      <c r="F128" s="27"/>
      <c r="G128" s="27"/>
      <c r="H128" s="27"/>
      <c r="I128" s="27"/>
      <c r="J128" s="27"/>
      <c r="K128" s="51"/>
      <c r="L128" s="51"/>
      <c r="M128" s="51"/>
      <c r="N128" s="51"/>
      <c r="O128" s="51"/>
      <c r="P128" s="51"/>
      <c r="Q128" s="51"/>
      <c r="R128" s="51"/>
      <c r="S128" s="51"/>
      <c r="T128" s="51"/>
      <c r="U128" s="52"/>
      <c r="V128" s="80" t="str">
        <f>INDEX('Detected Compounds limits'!$B$2:$I$50, MATCH($Y128,'Detected Compounds limits'!$B$2:$B$50, 0), MATCH(V$4,'Detected Compounds limits'!$B$2:$I$2,0))</f>
        <v xml:space="preserve"> </v>
      </c>
      <c r="W128" s="80"/>
      <c r="X128" s="81"/>
      <c r="Y128" s="82" t="s">
        <v>24</v>
      </c>
      <c r="Z128" s="80">
        <v>2.9E-4</v>
      </c>
      <c r="AA128" s="80">
        <v>8.4999999999999995E-4</v>
      </c>
      <c r="AB128" s="80">
        <v>5.1999999999999997E-5</v>
      </c>
      <c r="AC128" s="80">
        <v>1.4000000000000001E-4</v>
      </c>
      <c r="AD128" s="80"/>
      <c r="AE128" s="80"/>
      <c r="AF128" s="80"/>
      <c r="AG128" s="80"/>
      <c r="AH128" s="80"/>
      <c r="AI128" s="83">
        <v>8.4999999999999995E-4</v>
      </c>
      <c r="AJ128" s="80">
        <f>INDEX('Detected Compounds limits'!$B$2:$H$50, MATCH($Y128,'Detected Compounds limits'!$B$2:$B$50, 0), MATCH(AJ$4,'Detected Compounds limits'!$B$2:$H$2,0))</f>
        <v>3.0000000000000001E-5</v>
      </c>
      <c r="AK128" s="80">
        <f>INDEX('Detected Compounds limits'!$B$2:$H$50, MATCH($Y128,'Detected Compounds limits'!$B$2:$B$50, 0), MATCH(AK$2,'Detected Compounds limits'!$B$2:$H$2,0))</f>
        <v>0.1</v>
      </c>
      <c r="AL128" s="80">
        <f>INDEX('Detected Compounds limits'!$B$2:$H$50, MATCH($Y128,'Detected Compounds limits'!$B$2:$B$50, 0), MATCH(AL$4,'Detected Compounds limits'!$B$2:$H$2,0))</f>
        <v>0.1</v>
      </c>
      <c r="AM128" s="80">
        <f>INDEX('Detected Compounds limits'!$B$2:$H$50, MATCH($Y128,'Detected Compounds limits'!$B$2:$B$50, 0), MATCH(AM$4,'Detected Compounds limits'!$B$2:$H$2,0))</f>
        <v>1E-3</v>
      </c>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1"/>
      <c r="BV128" s="51"/>
      <c r="BW128" s="51"/>
      <c r="BX128" s="51"/>
      <c r="BY128" s="51"/>
      <c r="BZ128" s="51"/>
      <c r="CA128" s="52"/>
      <c r="CB128" s="69"/>
      <c r="CC128" s="70"/>
      <c r="CD128" s="70"/>
      <c r="CE128" s="70"/>
      <c r="CF128" s="70"/>
      <c r="CG128" s="70"/>
      <c r="CH128" s="70"/>
      <c r="CI128" s="70"/>
      <c r="CJ128" s="70"/>
      <c r="CK128" s="70"/>
      <c r="CL128" s="52"/>
      <c r="CM128" s="54"/>
      <c r="CN128" s="54"/>
      <c r="CO128" s="54"/>
      <c r="CP128" s="54"/>
      <c r="CQ128" s="54"/>
      <c r="CR128" s="56"/>
      <c r="CS128" s="54"/>
      <c r="CT128" s="54"/>
      <c r="CU128" s="54"/>
    </row>
    <row r="129" spans="1:99" x14ac:dyDescent="0.25">
      <c r="A129" s="27"/>
      <c r="B129" s="27"/>
      <c r="C129" s="27"/>
      <c r="D129" s="27"/>
      <c r="E129" s="27"/>
      <c r="F129" s="27"/>
      <c r="G129" s="27"/>
      <c r="H129" s="27"/>
      <c r="I129" s="27"/>
      <c r="J129" s="27"/>
      <c r="K129" s="51"/>
      <c r="L129" s="51"/>
      <c r="M129" s="51"/>
      <c r="N129" s="51"/>
      <c r="O129" s="51"/>
      <c r="P129" s="51"/>
      <c r="Q129" s="51"/>
      <c r="R129" s="51"/>
      <c r="S129" s="51"/>
      <c r="T129" s="51"/>
      <c r="U129" s="52"/>
      <c r="V129" s="80" t="str">
        <f>INDEX('Detected Compounds limits'!$B$2:$I$50, MATCH($Y129,'Detected Compounds limits'!$B$2:$B$50, 0), MATCH(V$4,'Detected Compounds limits'!$B$2:$I$2,0))</f>
        <v xml:space="preserve"> </v>
      </c>
      <c r="W129" s="80"/>
      <c r="X129" s="81"/>
      <c r="Y129" s="82" t="s">
        <v>28</v>
      </c>
      <c r="Z129" s="80"/>
      <c r="AA129" s="80">
        <v>2.9999999999999997E-5</v>
      </c>
      <c r="AB129" s="80">
        <v>1.2E-2</v>
      </c>
      <c r="AC129" s="80"/>
      <c r="AD129" s="80"/>
      <c r="AE129" s="80"/>
      <c r="AF129" s="80"/>
      <c r="AG129" s="80"/>
      <c r="AH129" s="80">
        <v>4.3999999999999999E-5</v>
      </c>
      <c r="AI129" s="83">
        <v>1.2E-2</v>
      </c>
      <c r="AJ129" s="80">
        <f>INDEX('Detected Compounds limits'!$B$2:$H$50, MATCH($Y129,'Detected Compounds limits'!$B$2:$B$50, 0), MATCH(AJ$4,'Detected Compounds limits'!$B$2:$H$2,0))</f>
        <v>3.0000000000000001E-5</v>
      </c>
      <c r="AK129" s="80">
        <f>INDEX('Detected Compounds limits'!$B$2:$H$50, MATCH($Y129,'Detected Compounds limits'!$B$2:$B$50, 0), MATCH(AK$2,'Detected Compounds limits'!$B$2:$H$2,0))</f>
        <v>0.1</v>
      </c>
      <c r="AL129" s="80">
        <f>INDEX('Detected Compounds limits'!$B$2:$H$50, MATCH($Y129,'Detected Compounds limits'!$B$2:$B$50, 0), MATCH(AL$4,'Detected Compounds limits'!$B$2:$H$2,0))</f>
        <v>0.1</v>
      </c>
      <c r="AM129" s="80">
        <f>INDEX('Detected Compounds limits'!$B$2:$H$50, MATCH($Y129,'Detected Compounds limits'!$B$2:$B$50, 0), MATCH(AM$4,'Detected Compounds limits'!$B$2:$H$2,0))</f>
        <v>2.0000000000000001E-4</v>
      </c>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1"/>
      <c r="BV129" s="51"/>
      <c r="BW129" s="51"/>
      <c r="BX129" s="51"/>
      <c r="BY129" s="51"/>
      <c r="BZ129" s="51"/>
      <c r="CA129" s="52"/>
      <c r="CB129" s="69"/>
      <c r="CC129" s="70"/>
      <c r="CD129" s="70"/>
      <c r="CE129" s="70"/>
      <c r="CF129" s="70"/>
      <c r="CG129" s="70"/>
      <c r="CH129" s="70"/>
      <c r="CI129" s="70"/>
      <c r="CJ129" s="70"/>
      <c r="CK129" s="70"/>
      <c r="CL129" s="52"/>
      <c r="CM129" s="55"/>
      <c r="CN129" s="55" t="s">
        <v>209</v>
      </c>
      <c r="CO129" s="55"/>
      <c r="CP129" s="55"/>
      <c r="CQ129" s="55"/>
      <c r="CR129" s="55"/>
      <c r="CS129" s="55"/>
      <c r="CT129" s="55"/>
      <c r="CU129" s="55"/>
    </row>
    <row r="130" spans="1:99" x14ac:dyDescent="0.25">
      <c r="A130" s="27"/>
      <c r="B130" s="27"/>
      <c r="C130" s="27"/>
      <c r="D130" s="27"/>
      <c r="E130" s="27"/>
      <c r="F130" s="27"/>
      <c r="G130" s="27"/>
      <c r="H130" s="27"/>
      <c r="I130" s="27"/>
      <c r="J130" s="27"/>
      <c r="K130" s="51"/>
      <c r="L130" s="51"/>
      <c r="M130" s="51"/>
      <c r="N130" s="51"/>
      <c r="O130" s="51"/>
      <c r="P130" s="51"/>
      <c r="Q130" s="51"/>
      <c r="R130" s="51"/>
      <c r="S130" s="51"/>
      <c r="T130" s="51"/>
      <c r="U130" s="52"/>
      <c r="V130" s="80" t="str">
        <f>INDEX('Detected Compounds limits'!$B$2:$I$50, MATCH($Y130,'Detected Compounds limits'!$B$2:$B$50, 0), MATCH(V$4,'Detected Compounds limits'!$B$2:$I$2,0))</f>
        <v xml:space="preserve"> </v>
      </c>
      <c r="W130" s="80"/>
      <c r="X130" s="81"/>
      <c r="Y130" s="82" t="s">
        <v>31</v>
      </c>
      <c r="Z130" s="80"/>
      <c r="AA130" s="80">
        <v>2.9999999999999997E-5</v>
      </c>
      <c r="AB130" s="80">
        <v>7.5000000000000002E-4</v>
      </c>
      <c r="AC130" s="80"/>
      <c r="AD130" s="80"/>
      <c r="AE130" s="80">
        <v>2.9999999999999997E-5</v>
      </c>
      <c r="AF130" s="80"/>
      <c r="AG130" s="80"/>
      <c r="AH130" s="80">
        <v>3.5999999999999994E-5</v>
      </c>
      <c r="AI130" s="83">
        <v>7.5000000000000002E-4</v>
      </c>
      <c r="AJ130" s="80">
        <f>INDEX('Detected Compounds limits'!$B$2:$H$50, MATCH($Y130,'Detected Compounds limits'!$B$2:$B$50, 0), MATCH(AJ$4,'Detected Compounds limits'!$B$2:$H$2,0))</f>
        <v>3.0000000000000001E-5</v>
      </c>
      <c r="AK130" s="80">
        <f>INDEX('Detected Compounds limits'!$B$2:$H$50, MATCH($Y130,'Detected Compounds limits'!$B$2:$B$50, 0), MATCH(AK$2,'Detected Compounds limits'!$B$2:$H$2,0))</f>
        <v>3.0000000000000001E-5</v>
      </c>
      <c r="AL130" s="80">
        <f>INDEX('Detected Compounds limits'!$B$2:$H$50, MATCH($Y130,'Detected Compounds limits'!$B$2:$B$50, 0), MATCH(AL$4,'Detected Compounds limits'!$B$2:$H$2,0))</f>
        <v>3.0000000000000001E-5</v>
      </c>
      <c r="AM130" s="80">
        <f>INDEX('Detected Compounds limits'!$B$2:$H$50, MATCH($Y130,'Detected Compounds limits'!$B$2:$B$50, 0), MATCH(AM$4,'Detected Compounds limits'!$B$2:$H$2,0))</f>
        <v>3.0000000000000001E-5</v>
      </c>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1"/>
      <c r="BV130" s="51"/>
      <c r="BW130" s="51"/>
      <c r="BX130" s="51"/>
      <c r="BY130" s="51"/>
      <c r="BZ130" s="51"/>
      <c r="CA130" s="52"/>
      <c r="CB130" s="69"/>
      <c r="CC130" s="70"/>
      <c r="CD130" s="70"/>
      <c r="CE130" s="70"/>
      <c r="CF130" s="70"/>
      <c r="CG130" s="70"/>
      <c r="CH130" s="70"/>
      <c r="CI130" s="70"/>
      <c r="CJ130" s="70"/>
      <c r="CK130" s="70"/>
      <c r="CL130" s="52"/>
      <c r="CM130" s="55"/>
      <c r="CN130" s="55" t="s">
        <v>209</v>
      </c>
      <c r="CO130" s="55"/>
      <c r="CP130" s="55"/>
      <c r="CQ130" s="55"/>
      <c r="CR130" s="55" t="s">
        <v>209</v>
      </c>
      <c r="CS130" s="55"/>
      <c r="CT130" s="55"/>
      <c r="CU130" s="55"/>
    </row>
    <row r="131" spans="1:99" x14ac:dyDescent="0.25">
      <c r="A131" s="27"/>
      <c r="B131" s="27"/>
      <c r="C131" s="27"/>
      <c r="D131" s="27"/>
      <c r="E131" s="27"/>
      <c r="F131" s="27"/>
      <c r="G131" s="27"/>
      <c r="H131" s="27"/>
      <c r="I131" s="27"/>
      <c r="J131" s="27"/>
      <c r="K131" s="51"/>
      <c r="L131" s="51"/>
      <c r="M131" s="51"/>
      <c r="N131" s="51"/>
      <c r="O131" s="51"/>
      <c r="P131" s="51"/>
      <c r="Q131" s="51"/>
      <c r="R131" s="51"/>
      <c r="S131" s="51"/>
      <c r="T131" s="51"/>
      <c r="U131" s="52"/>
      <c r="V131" s="80" t="str">
        <f>INDEX('Detected Compounds limits'!$B$2:$I$50, MATCH($Y131,'Detected Compounds limits'!$B$2:$B$50, 0), MATCH(V$4,'Detected Compounds limits'!$B$2:$I$2,0))</f>
        <v xml:space="preserve"> </v>
      </c>
      <c r="W131" s="80"/>
      <c r="X131" s="81"/>
      <c r="Y131" s="82" t="s">
        <v>33</v>
      </c>
      <c r="Z131" s="80"/>
      <c r="AA131" s="80">
        <v>7.0000000000000007E-5</v>
      </c>
      <c r="AB131" s="80">
        <v>2E-3</v>
      </c>
      <c r="AC131" s="80"/>
      <c r="AD131" s="80"/>
      <c r="AE131" s="80">
        <v>5.0000000000000002E-5</v>
      </c>
      <c r="AF131" s="80"/>
      <c r="AG131" s="80"/>
      <c r="AH131" s="80">
        <v>5.7000000000000003E-5</v>
      </c>
      <c r="AI131" s="83">
        <v>2E-3</v>
      </c>
      <c r="AJ131" s="80">
        <f>INDEX('Detected Compounds limits'!$B$2:$H$50, MATCH($Y131,'Detected Compounds limits'!$B$2:$B$50, 0), MATCH(AJ$4,'Detected Compounds limits'!$B$2:$H$2,0))</f>
        <v>5.0000000000000002E-5</v>
      </c>
      <c r="AK131" s="80">
        <f>INDEX('Detected Compounds limits'!$B$2:$H$50, MATCH($Y131,'Detected Compounds limits'!$B$2:$B$50, 0), MATCH(AK$2,'Detected Compounds limits'!$B$2:$H$2,0))</f>
        <v>0.1</v>
      </c>
      <c r="AL131" s="80">
        <f>INDEX('Detected Compounds limits'!$B$2:$H$50, MATCH($Y131,'Detected Compounds limits'!$B$2:$B$50, 0), MATCH(AL$4,'Detected Compounds limits'!$B$2:$H$2,0))</f>
        <v>0.1</v>
      </c>
      <c r="AM131" s="80">
        <f>INDEX('Detected Compounds limits'!$B$2:$H$50, MATCH($Y131,'Detected Compounds limits'!$B$2:$B$50, 0), MATCH(AM$4,'Detected Compounds limits'!$B$2:$H$2,0))</f>
        <v>1.7E-6</v>
      </c>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1"/>
      <c r="BV131" s="51"/>
      <c r="BW131" s="51"/>
      <c r="BX131" s="51"/>
      <c r="BY131" s="51"/>
      <c r="BZ131" s="51"/>
      <c r="CA131" s="52"/>
      <c r="CB131" s="69"/>
      <c r="CC131" s="70"/>
      <c r="CD131" s="70"/>
      <c r="CE131" s="70"/>
      <c r="CF131" s="70"/>
      <c r="CG131" s="70"/>
      <c r="CH131" s="70"/>
      <c r="CI131" s="70"/>
      <c r="CJ131" s="70"/>
      <c r="CK131" s="70"/>
      <c r="CL131" s="52"/>
      <c r="CM131" s="54"/>
      <c r="CN131" s="54"/>
      <c r="CO131" s="54"/>
      <c r="CP131" s="54"/>
      <c r="CQ131" s="54"/>
      <c r="CR131" s="56" t="s">
        <v>209</v>
      </c>
      <c r="CS131" s="54"/>
      <c r="CT131" s="54"/>
      <c r="CU131" s="54"/>
    </row>
    <row r="132" spans="1:99" x14ac:dyDescent="0.25">
      <c r="A132" s="27"/>
      <c r="B132" s="27"/>
      <c r="C132" s="27"/>
      <c r="D132" s="27"/>
      <c r="E132" s="27"/>
      <c r="F132" s="27"/>
      <c r="G132" s="27"/>
      <c r="H132" s="27"/>
      <c r="I132" s="27"/>
      <c r="J132" s="27"/>
      <c r="K132" s="51"/>
      <c r="L132" s="51"/>
      <c r="M132" s="51"/>
      <c r="N132" s="51"/>
      <c r="O132" s="51"/>
      <c r="P132" s="51"/>
      <c r="Q132" s="51"/>
      <c r="R132" s="51"/>
      <c r="S132" s="51"/>
      <c r="T132" s="51"/>
      <c r="U132" s="52"/>
      <c r="V132" s="80" t="str">
        <f>INDEX('Detected Compounds limits'!$B$2:$I$50, MATCH($Y132,'Detected Compounds limits'!$B$2:$B$50, 0), MATCH(V$4,'Detected Compounds limits'!$B$2:$I$2,0))</f>
        <v xml:space="preserve"> </v>
      </c>
      <c r="W132" s="80" t="s">
        <v>118</v>
      </c>
      <c r="X132" s="81"/>
      <c r="Y132" s="82" t="s">
        <v>39</v>
      </c>
      <c r="Z132" s="80"/>
      <c r="AA132" s="80">
        <v>1.1000000000000001</v>
      </c>
      <c r="AB132" s="80">
        <v>1.4</v>
      </c>
      <c r="AC132" s="80"/>
      <c r="AD132" s="80"/>
      <c r="AE132" s="80"/>
      <c r="AF132" s="80">
        <v>2.5000000000000001E-3</v>
      </c>
      <c r="AG132" s="80"/>
      <c r="AH132" s="80"/>
      <c r="AI132" s="83">
        <v>1.4</v>
      </c>
      <c r="AJ132" s="80">
        <f>INDEX('Detected Compounds limits'!$B$2:$H$50, MATCH($Y132,'Detected Compounds limits'!$B$2:$B$50, 0), MATCH(AJ$4,'Detected Compounds limits'!$B$2:$H$2,0))</f>
        <v>2.5000000000000001E-3</v>
      </c>
      <c r="AK132" s="80">
        <f>INDEX('Detected Compounds limits'!$B$2:$H$50, MATCH($Y132,'Detected Compounds limits'!$B$2:$B$50, 0), MATCH(AK$2,'Detected Compounds limits'!$B$2:$H$2,0))</f>
        <v>0.1</v>
      </c>
      <c r="AL132" s="80">
        <f>INDEX('Detected Compounds limits'!$B$2:$H$50, MATCH($Y132,'Detected Compounds limits'!$B$2:$B$50, 0), MATCH(AL$4,'Detected Compounds limits'!$B$2:$H$2,0))</f>
        <v>0.1</v>
      </c>
      <c r="AM132" s="80">
        <f>INDEX('Detected Compounds limits'!$B$2:$H$50, MATCH($Y132,'Detected Compounds limits'!$B$2:$B$50, 0), MATCH(AM$4,'Detected Compounds limits'!$B$2:$H$2,0))</f>
        <v>1.6999999999999999E-3</v>
      </c>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1"/>
      <c r="BV132" s="51"/>
      <c r="BW132" s="51"/>
      <c r="BX132" s="51"/>
      <c r="BY132" s="51"/>
      <c r="BZ132" s="51"/>
      <c r="CA132" s="52"/>
      <c r="CB132" s="69"/>
      <c r="CC132" s="70"/>
      <c r="CD132" s="70"/>
      <c r="CE132" s="70"/>
      <c r="CF132" s="70"/>
      <c r="CG132" s="70"/>
      <c r="CH132" s="70"/>
      <c r="CI132" s="70"/>
      <c r="CJ132" s="70"/>
      <c r="CK132" s="70"/>
      <c r="CL132" s="52"/>
      <c r="CM132" s="55"/>
      <c r="CN132" s="55"/>
      <c r="CO132" s="55"/>
      <c r="CP132" s="55"/>
      <c r="CQ132" s="55"/>
      <c r="CR132" s="55"/>
      <c r="CS132" s="55" t="s">
        <v>209</v>
      </c>
      <c r="CT132" s="55"/>
      <c r="CU132" s="55"/>
    </row>
    <row r="133" spans="1:99" x14ac:dyDescent="0.25">
      <c r="A133" s="27"/>
      <c r="B133" s="27"/>
      <c r="C133" s="27"/>
      <c r="D133" s="27"/>
      <c r="E133" s="27"/>
      <c r="F133" s="27"/>
      <c r="G133" s="27"/>
      <c r="H133" s="27"/>
      <c r="I133" s="27"/>
      <c r="J133" s="27"/>
      <c r="K133" s="51"/>
      <c r="L133" s="51"/>
      <c r="M133" s="51"/>
      <c r="N133" s="51"/>
      <c r="O133" s="51"/>
      <c r="P133" s="51"/>
      <c r="Q133" s="51"/>
      <c r="R133" s="51"/>
      <c r="S133" s="51"/>
      <c r="T133" s="51"/>
      <c r="U133" s="52"/>
      <c r="V133" s="80" t="str">
        <f>INDEX('Detected Compounds limits'!$B$2:$I$50, MATCH($Y133,'Detected Compounds limits'!$B$2:$B$50, 0), MATCH(V$4,'Detected Compounds limits'!$B$2:$I$2,0))</f>
        <v xml:space="preserve"> </v>
      </c>
      <c r="W133" s="87"/>
      <c r="X133" s="81"/>
      <c r="Y133" s="82" t="s">
        <v>43</v>
      </c>
      <c r="Z133" s="80"/>
      <c r="AA133" s="80"/>
      <c r="AB133" s="80">
        <v>2.5000000000000001E-3</v>
      </c>
      <c r="AC133" s="80"/>
      <c r="AD133" s="80"/>
      <c r="AE133" s="80">
        <v>2.5000000000000001E-3</v>
      </c>
      <c r="AF133" s="80">
        <v>2.5000000000000001E-3</v>
      </c>
      <c r="AG133" s="80">
        <v>2.5000000000000001E-3</v>
      </c>
      <c r="AH133" s="80">
        <v>2.5000000000000001E-3</v>
      </c>
      <c r="AI133" s="83">
        <v>2.5000000000000001E-3</v>
      </c>
      <c r="AJ133" s="80">
        <f>INDEX('Detected Compounds limits'!$B$2:$H$50, MATCH($Y133,'Detected Compounds limits'!$B$2:$B$50, 0), MATCH(AJ$4,'Detected Compounds limits'!$B$2:$H$2,0))</f>
        <v>2.5000000000000001E-3</v>
      </c>
      <c r="AK133" s="80">
        <f>INDEX('Detected Compounds limits'!$B$2:$H$50, MATCH($Y133,'Detected Compounds limits'!$B$2:$B$50, 0), MATCH(AK$2,'Detected Compounds limits'!$B$2:$H$2,0))</f>
        <v>0.1</v>
      </c>
      <c r="AL133" s="80">
        <f>INDEX('Detected Compounds limits'!$B$2:$H$50, MATCH($Y133,'Detected Compounds limits'!$B$2:$B$50, 0), MATCH(AL$4,'Detected Compounds limits'!$B$2:$H$2,0))</f>
        <v>0.1</v>
      </c>
      <c r="AM133" s="80">
        <f>INDEX('Detected Compounds limits'!$B$2:$H$50, MATCH($Y133,'Detected Compounds limits'!$B$2:$B$50, 0), MATCH(AM$4,'Detected Compounds limits'!$B$2:$H$2,0))</f>
        <v>5.4000000000000003E-3</v>
      </c>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1"/>
      <c r="BV133" s="51"/>
      <c r="BW133" s="51"/>
      <c r="BX133" s="51"/>
      <c r="BY133" s="51"/>
      <c r="BZ133" s="51"/>
      <c r="CA133" s="52"/>
      <c r="CB133" s="69"/>
      <c r="CC133" s="70"/>
      <c r="CD133" s="70"/>
      <c r="CE133" s="70"/>
      <c r="CF133" s="70"/>
      <c r="CG133" s="70"/>
      <c r="CH133" s="70"/>
      <c r="CI133" s="70"/>
      <c r="CJ133" s="70"/>
      <c r="CK133" s="70"/>
      <c r="CL133" s="52"/>
      <c r="CM133" s="55"/>
      <c r="CN133" s="55"/>
      <c r="CO133" s="55" t="s">
        <v>209</v>
      </c>
      <c r="CP133" s="55"/>
      <c r="CQ133" s="55"/>
      <c r="CR133" s="55" t="s">
        <v>209</v>
      </c>
      <c r="CS133" s="55" t="s">
        <v>209</v>
      </c>
      <c r="CT133" s="55" t="s">
        <v>209</v>
      </c>
      <c r="CU133" s="55" t="s">
        <v>209</v>
      </c>
    </row>
    <row r="134" spans="1:99" x14ac:dyDescent="0.25">
      <c r="A134" s="27"/>
      <c r="B134" s="27"/>
      <c r="C134" s="27"/>
      <c r="D134" s="27"/>
      <c r="E134" s="27"/>
      <c r="F134" s="27"/>
      <c r="G134" s="27"/>
      <c r="H134" s="27"/>
      <c r="I134" s="27"/>
      <c r="J134" s="27"/>
      <c r="K134" s="51"/>
      <c r="L134" s="51"/>
      <c r="M134" s="51"/>
      <c r="N134" s="51"/>
      <c r="O134" s="51"/>
      <c r="P134" s="51"/>
      <c r="Q134" s="51"/>
      <c r="R134" s="51"/>
      <c r="S134" s="51"/>
      <c r="T134" s="51"/>
      <c r="U134" s="52"/>
      <c r="V134" s="80" t="str">
        <f>INDEX('Detected Compounds limits'!$B$2:$I$50, MATCH($Y134,'Detected Compounds limits'!$B$2:$B$50, 0), MATCH(V$4,'Detected Compounds limits'!$B$2:$I$2,0))</f>
        <v xml:space="preserve"> </v>
      </c>
      <c r="W134" s="80" t="s">
        <v>118</v>
      </c>
      <c r="X134" s="81"/>
      <c r="Y134" s="82" t="s">
        <v>65</v>
      </c>
      <c r="Z134" s="80"/>
      <c r="AA134" s="80"/>
      <c r="AB134" s="80">
        <v>2.6000000000000003E-4</v>
      </c>
      <c r="AC134" s="80"/>
      <c r="AD134" s="80"/>
      <c r="AE134" s="80">
        <v>2.9999999999999997E-5</v>
      </c>
      <c r="AF134" s="80"/>
      <c r="AG134" s="80"/>
      <c r="AH134" s="80"/>
      <c r="AI134" s="83">
        <v>2.6000000000000003E-4</v>
      </c>
      <c r="AJ134" s="80">
        <f>INDEX('Detected Compounds limits'!$B$2:$H$50, MATCH($Y134,'Detected Compounds limits'!$B$2:$B$50, 0), MATCH(AJ$4,'Detected Compounds limits'!$B$2:$H$2,0))</f>
        <v>3.0000000000000001E-5</v>
      </c>
      <c r="AK134" s="80">
        <f>INDEX('Detected Compounds limits'!$B$2:$H$50, MATCH($Y134,'Detected Compounds limits'!$B$2:$B$50, 0), MATCH(AK$2,'Detected Compounds limits'!$B$2:$H$2,0))</f>
        <v>0.1</v>
      </c>
      <c r="AL134" s="80">
        <f>INDEX('Detected Compounds limits'!$B$2:$H$50, MATCH($Y134,'Detected Compounds limits'!$B$2:$B$50, 0), MATCH(AL$4,'Detected Compounds limits'!$B$2:$H$2,0))</f>
        <v>0.1</v>
      </c>
      <c r="AM134" s="80">
        <f>INDEX('Detected Compounds limits'!$B$2:$H$50, MATCH($Y134,'Detected Compounds limits'!$B$2:$B$50, 0), MATCH(AM$4,'Detected Compounds limits'!$B$2:$H$2,0))</f>
        <v>0.1</v>
      </c>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1"/>
      <c r="BV134" s="51"/>
      <c r="BW134" s="51"/>
      <c r="BX134" s="51"/>
      <c r="BY134" s="51"/>
      <c r="BZ134" s="51"/>
      <c r="CA134" s="52"/>
      <c r="CB134" s="69"/>
      <c r="CC134" s="70"/>
      <c r="CD134" s="70"/>
      <c r="CE134" s="70"/>
      <c r="CF134" s="70"/>
      <c r="CG134" s="70"/>
      <c r="CH134" s="70"/>
      <c r="CI134" s="70"/>
      <c r="CJ134" s="70"/>
      <c r="CK134" s="70"/>
      <c r="CL134" s="52"/>
      <c r="CM134" s="54"/>
      <c r="CN134" s="54"/>
      <c r="CO134" s="54"/>
      <c r="CP134" s="54"/>
      <c r="CQ134" s="54"/>
      <c r="CR134" s="56" t="s">
        <v>209</v>
      </c>
      <c r="CS134" s="54"/>
      <c r="CT134" s="54"/>
      <c r="CU134" s="54"/>
    </row>
    <row r="135" spans="1:99" x14ac:dyDescent="0.25">
      <c r="A135" s="27"/>
      <c r="B135" s="27"/>
      <c r="C135" s="27"/>
      <c r="D135" s="27"/>
      <c r="E135" s="27"/>
      <c r="F135" s="27"/>
      <c r="G135" s="27"/>
      <c r="H135" s="27"/>
      <c r="I135" s="27"/>
      <c r="J135" s="27"/>
      <c r="K135" s="51"/>
      <c r="L135" s="51"/>
      <c r="M135" s="51"/>
      <c r="N135" s="51"/>
      <c r="O135" s="51"/>
      <c r="P135" s="51"/>
      <c r="Q135" s="51"/>
      <c r="R135" s="51"/>
      <c r="S135" s="51"/>
      <c r="T135" s="51"/>
      <c r="U135" s="52"/>
      <c r="V135" s="80" t="str">
        <f>INDEX('Detected Compounds limits'!$B$2:$I$50, MATCH($Y135,'Detected Compounds limits'!$B$2:$B$50, 0), MATCH(V$4,'Detected Compounds limits'!$B$2:$I$2,0))</f>
        <v xml:space="preserve"> </v>
      </c>
      <c r="W135" s="80" t="s">
        <v>118</v>
      </c>
      <c r="X135" s="81"/>
      <c r="Y135" s="82" t="s">
        <v>46</v>
      </c>
      <c r="Z135" s="80"/>
      <c r="AA135" s="80"/>
      <c r="AB135" s="80">
        <v>4.0999999999999999E-4</v>
      </c>
      <c r="AC135" s="80">
        <v>5.0000000000000002E-5</v>
      </c>
      <c r="AD135" s="80"/>
      <c r="AE135" s="80"/>
      <c r="AF135" s="80"/>
      <c r="AG135" s="80"/>
      <c r="AH135" s="80"/>
      <c r="AI135" s="83">
        <v>4.0999999999999999E-4</v>
      </c>
      <c r="AJ135" s="80">
        <f>INDEX('Detected Compounds limits'!$B$2:$H$50, MATCH($Y135,'Detected Compounds limits'!$B$2:$B$50, 0), MATCH(AJ$4,'Detected Compounds limits'!$B$2:$H$2,0))</f>
        <v>5.0000000000000002E-5</v>
      </c>
      <c r="AK135" s="80">
        <f>INDEX('Detected Compounds limits'!$B$2:$H$50, MATCH($Y135,'Detected Compounds limits'!$B$2:$B$50, 0), MATCH(AK$2,'Detected Compounds limits'!$B$2:$H$2,0))</f>
        <v>0.1</v>
      </c>
      <c r="AL135" s="80">
        <f>INDEX('Detected Compounds limits'!$B$2:$H$50, MATCH($Y135,'Detected Compounds limits'!$B$2:$B$50, 0), MATCH(AL$4,'Detected Compounds limits'!$B$2:$H$2,0))</f>
        <v>0.1</v>
      </c>
      <c r="AM135" s="80">
        <f>INDEX('Detected Compounds limits'!$B$2:$H$50, MATCH($Y135,'Detected Compounds limits'!$B$2:$B$50, 0), MATCH(AM$4,'Detected Compounds limits'!$B$2:$H$2,0))</f>
        <v>7.6999999999999996E-4</v>
      </c>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1"/>
      <c r="BV135" s="51"/>
      <c r="BW135" s="51"/>
      <c r="BX135" s="51"/>
      <c r="BY135" s="51"/>
      <c r="BZ135" s="51"/>
      <c r="CA135" s="52"/>
      <c r="CB135" s="69"/>
      <c r="CC135" s="70"/>
      <c r="CD135" s="70"/>
      <c r="CE135" s="70"/>
      <c r="CF135" s="70"/>
      <c r="CG135" s="70"/>
      <c r="CH135" s="70"/>
      <c r="CI135" s="70"/>
      <c r="CJ135" s="70"/>
      <c r="CK135" s="70"/>
      <c r="CL135" s="52"/>
      <c r="CM135" s="55"/>
      <c r="CN135" s="55"/>
      <c r="CO135" s="55"/>
      <c r="CP135" s="55" t="s">
        <v>209</v>
      </c>
      <c r="CQ135" s="55"/>
      <c r="CR135" s="55"/>
      <c r="CS135" s="55"/>
      <c r="CT135" s="55"/>
      <c r="CU135" s="55"/>
    </row>
    <row r="136" spans="1:99" x14ac:dyDescent="0.25">
      <c r="A136" s="27"/>
      <c r="B136" s="27"/>
      <c r="C136" s="27"/>
      <c r="D136" s="27"/>
      <c r="E136" s="27"/>
      <c r="F136" s="27"/>
      <c r="G136" s="27"/>
      <c r="H136" s="27"/>
      <c r="I136" s="27"/>
      <c r="J136" s="27"/>
      <c r="K136" s="51"/>
      <c r="L136" s="51"/>
      <c r="M136" s="51"/>
      <c r="N136" s="51"/>
      <c r="O136" s="51"/>
      <c r="P136" s="51"/>
      <c r="Q136" s="51"/>
      <c r="R136" s="51"/>
      <c r="S136" s="51"/>
      <c r="T136" s="51"/>
      <c r="U136" s="52"/>
      <c r="V136" s="80" t="str">
        <f>INDEX('Detected Compounds limits'!$B$2:$I$50, MATCH($Y136,'Detected Compounds limits'!$B$2:$B$50, 0), MATCH(V$4,'Detected Compounds limits'!$B$2:$I$2,0))</f>
        <v xml:space="preserve"> </v>
      </c>
      <c r="W136" s="80"/>
      <c r="X136" s="81"/>
      <c r="Y136" s="82" t="s">
        <v>53</v>
      </c>
      <c r="Z136" s="80"/>
      <c r="AA136" s="80"/>
      <c r="AB136" s="80">
        <v>4.0000000000000002E-4</v>
      </c>
      <c r="AC136" s="80"/>
      <c r="AD136" s="80"/>
      <c r="AE136" s="80"/>
      <c r="AF136" s="80"/>
      <c r="AG136" s="80"/>
      <c r="AH136" s="80">
        <v>2.0000000000000002E-5</v>
      </c>
      <c r="AI136" s="83">
        <v>4.0000000000000002E-4</v>
      </c>
      <c r="AJ136" s="80">
        <f>INDEX('Detected Compounds limits'!$B$2:$H$50, MATCH($Y136,'Detected Compounds limits'!$B$2:$B$50, 0), MATCH(AJ$4,'Detected Compounds limits'!$B$2:$H$2,0))</f>
        <v>2.0000000000000002E-5</v>
      </c>
      <c r="AK136" s="80">
        <f>INDEX('Detected Compounds limits'!$B$2:$H$50, MATCH($Y136,'Detected Compounds limits'!$B$2:$B$50, 0), MATCH(AK$2,'Detected Compounds limits'!$B$2:$H$2,0))</f>
        <v>0.1</v>
      </c>
      <c r="AL136" s="80">
        <f>INDEX('Detected Compounds limits'!$B$2:$H$50, MATCH($Y136,'Detected Compounds limits'!$B$2:$B$50, 0), MATCH(AL$4,'Detected Compounds limits'!$B$2:$H$2,0))</f>
        <v>0.1</v>
      </c>
      <c r="AM136" s="80">
        <f>INDEX('Detected Compounds limits'!$B$2:$H$50, MATCH($Y136,'Detected Compounds limits'!$B$2:$B$50, 0), MATCH(AM$4,'Detected Compounds limits'!$B$2:$H$2,0))</f>
        <v>2.1999999999999999E-5</v>
      </c>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1"/>
      <c r="BV136" s="51"/>
      <c r="BW136" s="51"/>
      <c r="BX136" s="51"/>
      <c r="BY136" s="51"/>
      <c r="BZ136" s="51"/>
      <c r="CA136" s="52"/>
      <c r="CB136" s="69"/>
      <c r="CC136" s="70"/>
      <c r="CD136" s="70"/>
      <c r="CE136" s="70"/>
      <c r="CF136" s="70"/>
      <c r="CG136" s="70"/>
      <c r="CH136" s="70"/>
      <c r="CI136" s="70"/>
      <c r="CJ136" s="70"/>
      <c r="CK136" s="70"/>
      <c r="CL136" s="52"/>
      <c r="CM136" s="55"/>
      <c r="CN136" s="55"/>
      <c r="CO136" s="55"/>
      <c r="CP136" s="55"/>
      <c r="CQ136" s="55"/>
      <c r="CR136" s="55"/>
      <c r="CS136" s="55"/>
      <c r="CT136" s="55"/>
      <c r="CU136" s="55" t="s">
        <v>209</v>
      </c>
    </row>
    <row r="137" spans="1:99" x14ac:dyDescent="0.25">
      <c r="A137" s="27"/>
      <c r="B137" s="27"/>
      <c r="C137" s="27"/>
      <c r="D137" s="27"/>
      <c r="E137" s="27"/>
      <c r="F137" s="27"/>
      <c r="G137" s="27"/>
      <c r="H137" s="27"/>
      <c r="I137" s="27"/>
      <c r="J137" s="27"/>
      <c r="K137" s="51"/>
      <c r="L137" s="51"/>
      <c r="M137" s="51"/>
      <c r="N137" s="51"/>
      <c r="O137" s="51"/>
      <c r="P137" s="51"/>
      <c r="Q137" s="51"/>
      <c r="R137" s="51"/>
      <c r="S137" s="51"/>
      <c r="T137" s="51"/>
      <c r="U137" s="52"/>
      <c r="V137" s="80" t="str">
        <f>INDEX('Detected Compounds limits'!$B$2:$I$50, MATCH($Y137,'Detected Compounds limits'!$B$2:$B$50, 0), MATCH(V$4,'Detected Compounds limits'!$B$2:$I$2,0))</f>
        <v>x</v>
      </c>
      <c r="W137" s="80"/>
      <c r="X137" s="81"/>
      <c r="Y137" s="82" t="s">
        <v>63</v>
      </c>
      <c r="Z137" s="80">
        <v>0.02</v>
      </c>
      <c r="AA137" s="80"/>
      <c r="AB137" s="80"/>
      <c r="AC137" s="80"/>
      <c r="AD137" s="80"/>
      <c r="AE137" s="80"/>
      <c r="AF137" s="80"/>
      <c r="AG137" s="80"/>
      <c r="AH137" s="80"/>
      <c r="AI137" s="83">
        <v>0.02</v>
      </c>
      <c r="AJ137" s="80">
        <f>INDEX('Detected Compounds limits'!$B$2:$H$50, MATCH($Y137,'Detected Compounds limits'!$B$2:$B$50, 0), MATCH(AJ$4,'Detected Compounds limits'!$B$2:$H$2,0))</f>
        <v>0.02</v>
      </c>
      <c r="AK137" s="80">
        <f>INDEX('Detected Compounds limits'!$B$2:$H$50, MATCH($Y137,'Detected Compounds limits'!$B$2:$B$50, 0), MATCH(AK$2,'Detected Compounds limits'!$B$2:$H$2,0))</f>
        <v>10</v>
      </c>
      <c r="AL137" s="80">
        <f>INDEX('Detected Compounds limits'!$B$2:$H$50, MATCH($Y137,'Detected Compounds limits'!$B$2:$B$50, 0), MATCH(AL$4,'Detected Compounds limits'!$B$2:$H$2,0))</f>
        <v>10</v>
      </c>
      <c r="AM137" s="80">
        <f>INDEX('Detected Compounds limits'!$B$2:$H$50, MATCH($Y137,'Detected Compounds limits'!$B$2:$B$50, 0), MATCH(AM$4,'Detected Compounds limits'!$B$2:$H$2,0))</f>
        <v>21.7</v>
      </c>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1"/>
      <c r="BV137" s="51"/>
      <c r="BW137" s="51"/>
      <c r="BX137" s="51"/>
      <c r="BY137" s="51"/>
      <c r="BZ137" s="51"/>
      <c r="CA137" s="52"/>
      <c r="CB137" s="69"/>
      <c r="CC137" s="70"/>
      <c r="CD137" s="70"/>
      <c r="CE137" s="70"/>
      <c r="CF137" s="70"/>
      <c r="CG137" s="70"/>
      <c r="CH137" s="70"/>
      <c r="CI137" s="70"/>
      <c r="CJ137" s="70"/>
      <c r="CK137" s="70"/>
      <c r="CL137" s="52"/>
      <c r="CM137" s="54" t="s">
        <v>209</v>
      </c>
      <c r="CN137" s="54"/>
      <c r="CO137" s="54"/>
      <c r="CP137" s="54"/>
      <c r="CQ137" s="54"/>
      <c r="CR137" s="56"/>
      <c r="CS137" s="54"/>
      <c r="CT137" s="54"/>
      <c r="CU137" s="54"/>
    </row>
    <row r="138" spans="1:99" x14ac:dyDescent="0.25">
      <c r="A138" s="27"/>
      <c r="B138" s="27"/>
      <c r="C138" s="27"/>
      <c r="D138" s="27"/>
      <c r="E138" s="27"/>
      <c r="F138" s="27"/>
      <c r="G138" s="27"/>
      <c r="H138" s="27"/>
      <c r="I138" s="27"/>
      <c r="J138" s="27"/>
      <c r="K138" s="51"/>
      <c r="L138" s="51"/>
      <c r="M138" s="51"/>
      <c r="N138" s="51"/>
      <c r="O138" s="51"/>
      <c r="P138" s="51"/>
      <c r="Q138" s="51"/>
      <c r="R138" s="51"/>
      <c r="S138" s="51"/>
      <c r="T138" s="51"/>
      <c r="U138" s="52"/>
      <c r="V138" s="80" t="str">
        <f>INDEX('Detected Compounds limits'!$B$2:$I$50, MATCH($Y138,'Detected Compounds limits'!$B$2:$B$50, 0), MATCH(V$4,'Detected Compounds limits'!$B$2:$I$2,0))</f>
        <v xml:space="preserve"> </v>
      </c>
      <c r="W138" s="80"/>
      <c r="X138" s="81"/>
      <c r="Y138" s="82" t="s">
        <v>73</v>
      </c>
      <c r="Z138" s="80"/>
      <c r="AA138" s="80">
        <v>1.4999999999999999E-4</v>
      </c>
      <c r="AB138" s="80">
        <v>1.2999999999999999E-3</v>
      </c>
      <c r="AC138" s="80"/>
      <c r="AD138" s="80"/>
      <c r="AE138" s="80"/>
      <c r="AF138" s="80"/>
      <c r="AG138" s="80"/>
      <c r="AH138" s="80"/>
      <c r="AI138" s="83">
        <v>1.2999999999999999E-3</v>
      </c>
      <c r="AJ138" s="80">
        <f>INDEX('Detected Compounds limits'!$B$2:$H$50, MATCH($Y138,'Detected Compounds limits'!$B$2:$B$50, 0), MATCH(AJ$4,'Detected Compounds limits'!$B$2:$H$2,0))</f>
        <v>1E-4</v>
      </c>
      <c r="AK138" s="80">
        <f>INDEX('Detected Compounds limits'!$B$2:$H$50, MATCH($Y138,'Detected Compounds limits'!$B$2:$B$50, 0), MATCH(AK$2,'Detected Compounds limits'!$B$2:$H$2,0))</f>
        <v>0.1</v>
      </c>
      <c r="AL138" s="80">
        <f>INDEX('Detected Compounds limits'!$B$2:$H$50, MATCH($Y138,'Detected Compounds limits'!$B$2:$B$50, 0), MATCH(AL$4,'Detected Compounds limits'!$B$2:$H$2,0))</f>
        <v>0.1</v>
      </c>
      <c r="AM138" s="80">
        <f>INDEX('Detected Compounds limits'!$B$2:$H$50, MATCH($Y138,'Detected Compounds limits'!$B$2:$B$50, 0), MATCH(AM$4,'Detected Compounds limits'!$B$2:$H$2,0))</f>
        <v>2.7E-4</v>
      </c>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1"/>
      <c r="BV138" s="51"/>
      <c r="BW138" s="51"/>
      <c r="BX138" s="51"/>
      <c r="BY138" s="51"/>
      <c r="BZ138" s="51"/>
      <c r="CA138" s="52"/>
      <c r="CB138" s="69"/>
      <c r="CC138" s="70"/>
      <c r="CD138" s="70"/>
      <c r="CE138" s="70"/>
      <c r="CF138" s="70"/>
      <c r="CG138" s="70"/>
      <c r="CH138" s="70"/>
      <c r="CI138" s="70"/>
      <c r="CJ138" s="70"/>
      <c r="CK138" s="70"/>
      <c r="CL138" s="52"/>
      <c r="CM138" s="55"/>
      <c r="CN138" s="55"/>
      <c r="CO138" s="55"/>
      <c r="CP138" s="55"/>
      <c r="CQ138" s="55"/>
      <c r="CR138" s="55"/>
      <c r="CS138" s="55"/>
      <c r="CT138" s="55"/>
      <c r="CU138" s="55"/>
    </row>
    <row r="139" spans="1:99" x14ac:dyDescent="0.25">
      <c r="A139" s="27"/>
      <c r="B139" s="27"/>
      <c r="C139" s="27"/>
      <c r="D139" s="27"/>
      <c r="E139" s="27"/>
      <c r="F139" s="27"/>
      <c r="G139" s="27"/>
      <c r="H139" s="27"/>
      <c r="I139" s="27"/>
      <c r="J139" s="27"/>
      <c r="K139" s="51"/>
      <c r="L139" s="51"/>
      <c r="M139" s="51"/>
      <c r="N139" s="51"/>
      <c r="O139" s="51"/>
      <c r="P139" s="51"/>
      <c r="Q139" s="51"/>
      <c r="R139" s="51"/>
      <c r="S139" s="51"/>
      <c r="T139" s="51"/>
      <c r="U139" s="52"/>
      <c r="V139" s="80" t="str">
        <f>INDEX('Detected Compounds limits'!$B$2:$I$50, MATCH($Y139,'Detected Compounds limits'!$B$2:$B$50, 0), MATCH(V$4,'Detected Compounds limits'!$B$2:$I$2,0))</f>
        <v xml:space="preserve"> </v>
      </c>
      <c r="W139" s="80"/>
      <c r="X139" s="81"/>
      <c r="Y139" s="82" t="s">
        <v>77</v>
      </c>
      <c r="Z139" s="80"/>
      <c r="AA139" s="80">
        <v>1.1999999999999999E-4</v>
      </c>
      <c r="AB139" s="80">
        <v>4.2999999999999999E-4</v>
      </c>
      <c r="AC139" s="80"/>
      <c r="AD139" s="80"/>
      <c r="AE139" s="80"/>
      <c r="AF139" s="80"/>
      <c r="AG139" s="80"/>
      <c r="AH139" s="80"/>
      <c r="AI139" s="83">
        <v>4.2999999999999999E-4</v>
      </c>
      <c r="AJ139" s="80">
        <f>INDEX('Detected Compounds limits'!$B$2:$H$50, MATCH($Y139,'Detected Compounds limits'!$B$2:$B$50, 0), MATCH(AJ$4,'Detected Compounds limits'!$B$2:$H$2,0))</f>
        <v>3.0000000000000001E-5</v>
      </c>
      <c r="AK139" s="80">
        <f>INDEX('Detected Compounds limits'!$B$2:$H$50, MATCH($Y139,'Detected Compounds limits'!$B$2:$B$50, 0), MATCH(AK$2,'Detected Compounds limits'!$B$2:$H$2,0))</f>
        <v>0.1</v>
      </c>
      <c r="AL139" s="80">
        <f>INDEX('Detected Compounds limits'!$B$2:$H$50, MATCH($Y139,'Detected Compounds limits'!$B$2:$B$50, 0), MATCH(AL$4,'Detected Compounds limits'!$B$2:$H$2,0))</f>
        <v>0.1</v>
      </c>
      <c r="AM139" s="80">
        <f>INDEX('Detected Compounds limits'!$B$2:$H$50, MATCH($Y139,'Detected Compounds limits'!$B$2:$B$50, 0), MATCH(AM$4,'Detected Compounds limits'!$B$2:$H$2,0))</f>
        <v>1.5999999999999999E-5</v>
      </c>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1"/>
      <c r="BV139" s="51"/>
      <c r="BW139" s="51"/>
      <c r="BX139" s="51"/>
      <c r="BY139" s="51"/>
      <c r="BZ139" s="51"/>
      <c r="CA139" s="52"/>
      <c r="CB139" s="69"/>
      <c r="CC139" s="70"/>
      <c r="CD139" s="70"/>
      <c r="CE139" s="70"/>
      <c r="CF139" s="70"/>
      <c r="CG139" s="70"/>
      <c r="CH139" s="70"/>
      <c r="CI139" s="70"/>
      <c r="CJ139" s="70"/>
      <c r="CK139" s="70"/>
      <c r="CL139" s="52"/>
      <c r="CM139" s="55"/>
      <c r="CN139" s="55"/>
      <c r="CO139" s="55"/>
      <c r="CP139" s="55"/>
      <c r="CQ139" s="55"/>
      <c r="CR139" s="55"/>
      <c r="CS139" s="55"/>
      <c r="CT139" s="55"/>
      <c r="CU139" s="55"/>
    </row>
    <row r="140" spans="1:99" x14ac:dyDescent="0.25">
      <c r="A140" s="27"/>
      <c r="B140" s="27"/>
      <c r="C140" s="27"/>
      <c r="D140" s="27"/>
      <c r="E140" s="27"/>
      <c r="F140" s="27"/>
      <c r="G140" s="27"/>
      <c r="H140" s="27"/>
      <c r="I140" s="27"/>
      <c r="J140" s="27"/>
      <c r="K140" s="51"/>
      <c r="L140" s="51"/>
      <c r="M140" s="51"/>
      <c r="N140" s="51"/>
      <c r="O140" s="51"/>
      <c r="P140" s="51"/>
      <c r="Q140" s="51"/>
      <c r="R140" s="51"/>
      <c r="S140" s="51"/>
      <c r="T140" s="51"/>
      <c r="U140" s="52"/>
      <c r="V140" s="80" t="str">
        <f>INDEX('Detected Compounds limits'!$B$2:$I$50, MATCH($Y140,'Detected Compounds limits'!$B$2:$B$50, 0), MATCH(V$4,'Detected Compounds limits'!$B$2:$I$2,0))</f>
        <v>x</v>
      </c>
      <c r="W140" s="80"/>
      <c r="X140" s="81"/>
      <c r="Y140" s="82" t="s">
        <v>88</v>
      </c>
      <c r="Z140" s="80">
        <v>0.02</v>
      </c>
      <c r="AA140" s="80"/>
      <c r="AB140" s="80"/>
      <c r="AC140" s="80"/>
      <c r="AD140" s="80"/>
      <c r="AE140" s="80"/>
      <c r="AF140" s="80"/>
      <c r="AG140" s="80"/>
      <c r="AH140" s="80"/>
      <c r="AI140" s="83">
        <v>0.02</v>
      </c>
      <c r="AJ140" s="80">
        <f>INDEX('Detected Compounds limits'!$B$2:$H$50, MATCH($Y140,'Detected Compounds limits'!$B$2:$B$50, 0), MATCH(AJ$4,'Detected Compounds limits'!$B$2:$H$2,0))</f>
        <v>0.02</v>
      </c>
      <c r="AK140" s="80">
        <f>INDEX('Detected Compounds limits'!$B$2:$H$50, MATCH($Y140,'Detected Compounds limits'!$B$2:$B$50, 0), MATCH(AK$2,'Detected Compounds limits'!$B$2:$H$2,0))</f>
        <v>10</v>
      </c>
      <c r="AL140" s="80">
        <f>INDEX('Detected Compounds limits'!$B$2:$H$50, MATCH($Y140,'Detected Compounds limits'!$B$2:$B$50, 0), MATCH(AL$4,'Detected Compounds limits'!$B$2:$H$2,0))</f>
        <v>10</v>
      </c>
      <c r="AM140" s="80">
        <f>INDEX('Detected Compounds limits'!$B$2:$H$50, MATCH($Y140,'Detected Compounds limits'!$B$2:$B$50, 0), MATCH(AM$4,'Detected Compounds limits'!$B$2:$H$2,0))</f>
        <v>10</v>
      </c>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1"/>
      <c r="BV140" s="51"/>
      <c r="BW140" s="51"/>
      <c r="BX140" s="51"/>
      <c r="BY140" s="51"/>
      <c r="BZ140" s="51"/>
      <c r="CA140" s="52"/>
      <c r="CB140" s="69"/>
      <c r="CC140" s="70"/>
      <c r="CD140" s="70"/>
      <c r="CE140" s="70"/>
      <c r="CF140" s="70"/>
      <c r="CG140" s="70"/>
      <c r="CH140" s="70"/>
      <c r="CI140" s="70"/>
      <c r="CJ140" s="70"/>
      <c r="CK140" s="70"/>
      <c r="CL140" s="52"/>
      <c r="CM140" s="54" t="s">
        <v>209</v>
      </c>
      <c r="CN140" s="54"/>
      <c r="CO140" s="54"/>
      <c r="CP140" s="54"/>
      <c r="CQ140" s="54"/>
      <c r="CR140" s="56"/>
      <c r="CS140" s="54"/>
      <c r="CT140" s="54"/>
      <c r="CU140" s="54"/>
    </row>
    <row r="141" spans="1:99" x14ac:dyDescent="0.25">
      <c r="A141" s="27"/>
      <c r="B141" s="27"/>
      <c r="C141" s="27"/>
      <c r="D141" s="27"/>
      <c r="E141" s="27"/>
      <c r="F141" s="27"/>
      <c r="G141" s="27"/>
      <c r="H141" s="27"/>
      <c r="I141" s="27"/>
      <c r="J141" s="27"/>
      <c r="K141" s="51"/>
      <c r="L141" s="51"/>
      <c r="M141" s="51"/>
      <c r="N141" s="51"/>
      <c r="O141" s="51"/>
      <c r="P141" s="51"/>
      <c r="Q141" s="51"/>
      <c r="R141" s="51"/>
      <c r="S141" s="51"/>
      <c r="T141" s="51"/>
      <c r="U141" s="52"/>
      <c r="V141" s="80" t="str">
        <f>INDEX('Detected Compounds limits'!$B$2:$I$50, MATCH($Y141,'Detected Compounds limits'!$B$2:$B$50, 0), MATCH(V$4,'Detected Compounds limits'!$B$2:$I$2,0))</f>
        <v xml:space="preserve"> </v>
      </c>
      <c r="W141" s="80" t="s">
        <v>118</v>
      </c>
      <c r="X141" s="81"/>
      <c r="Y141" s="82" t="s">
        <v>91</v>
      </c>
      <c r="Z141" s="80"/>
      <c r="AA141" s="80">
        <v>4.6999999999999997E-5</v>
      </c>
      <c r="AB141" s="80">
        <v>3.2000000000000003E-4</v>
      </c>
      <c r="AC141" s="80"/>
      <c r="AD141" s="80"/>
      <c r="AE141" s="80"/>
      <c r="AF141" s="80"/>
      <c r="AG141" s="80"/>
      <c r="AH141" s="80"/>
      <c r="AI141" s="83">
        <v>3.2000000000000003E-4</v>
      </c>
      <c r="AJ141" s="80">
        <f>INDEX('Detected Compounds limits'!$B$2:$H$50, MATCH($Y141,'Detected Compounds limits'!$B$2:$B$50, 0), MATCH(AJ$4,'Detected Compounds limits'!$B$2:$H$2,0))</f>
        <v>3.0000000000000001E-5</v>
      </c>
      <c r="AK141" s="80">
        <f>INDEX('Detected Compounds limits'!$B$2:$H$50, MATCH($Y141,'Detected Compounds limits'!$B$2:$B$50, 0), MATCH(AK$2,'Detected Compounds limits'!$B$2:$H$2,0))</f>
        <v>0.1</v>
      </c>
      <c r="AL141" s="80">
        <f>INDEX('Detected Compounds limits'!$B$2:$H$50, MATCH($Y141,'Detected Compounds limits'!$B$2:$B$50, 0), MATCH(AL$4,'Detected Compounds limits'!$B$2:$H$2,0))</f>
        <v>0.1</v>
      </c>
      <c r="AM141" s="80">
        <f>INDEX('Detected Compounds limits'!$B$2:$H$50, MATCH($Y141,'Detected Compounds limits'!$B$2:$B$50, 0), MATCH(AM$4,'Detected Compounds limits'!$B$2:$H$2,0))</f>
        <v>0.1</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1"/>
      <c r="BV141" s="51"/>
      <c r="BW141" s="51"/>
      <c r="BX141" s="51"/>
      <c r="BY141" s="51"/>
      <c r="BZ141" s="51"/>
      <c r="CA141" s="52"/>
      <c r="CB141" s="69"/>
      <c r="CC141" s="70"/>
      <c r="CD141" s="70"/>
      <c r="CE141" s="70"/>
      <c r="CF141" s="70"/>
      <c r="CG141" s="70"/>
      <c r="CH141" s="70"/>
      <c r="CI141" s="70"/>
      <c r="CJ141" s="70"/>
      <c r="CK141" s="70"/>
      <c r="CL141" s="52"/>
      <c r="CM141" s="55"/>
      <c r="CN141" s="55"/>
      <c r="CO141" s="55"/>
      <c r="CP141" s="55"/>
      <c r="CQ141" s="55"/>
      <c r="CR141" s="55"/>
      <c r="CS141" s="55"/>
      <c r="CT141" s="55"/>
      <c r="CU141" s="55"/>
    </row>
    <row r="142" spans="1:99" x14ac:dyDescent="0.25">
      <c r="A142" s="27"/>
      <c r="B142" s="27"/>
      <c r="C142" s="27"/>
      <c r="D142" s="27"/>
      <c r="E142" s="27"/>
      <c r="F142" s="27"/>
      <c r="G142" s="27"/>
      <c r="H142" s="27"/>
      <c r="I142" s="27"/>
      <c r="J142" s="27"/>
      <c r="K142" s="51"/>
      <c r="L142" s="51"/>
      <c r="M142" s="51"/>
      <c r="N142" s="51"/>
      <c r="O142" s="51"/>
      <c r="P142" s="51"/>
      <c r="Q142" s="51"/>
      <c r="R142" s="51"/>
      <c r="S142" s="51"/>
      <c r="T142" s="51"/>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1"/>
      <c r="BV142" s="51"/>
      <c r="BW142" s="51"/>
      <c r="BX142" s="51"/>
      <c r="BY142" s="51"/>
      <c r="BZ142" s="51"/>
      <c r="CA142" s="52"/>
      <c r="CB142" s="69"/>
      <c r="CC142" s="70"/>
      <c r="CD142" s="70"/>
      <c r="CE142" s="70"/>
      <c r="CF142" s="70"/>
      <c r="CG142" s="70"/>
      <c r="CH142" s="70"/>
      <c r="CI142" s="70"/>
      <c r="CJ142" s="70"/>
      <c r="CK142" s="70"/>
      <c r="CL142" s="52"/>
      <c r="CM142" s="53"/>
      <c r="CN142" s="53"/>
      <c r="CO142" s="53"/>
      <c r="CP142" s="53"/>
      <c r="CQ142" s="53"/>
      <c r="CR142" s="53"/>
      <c r="CS142" s="53"/>
      <c r="CT142" s="53"/>
      <c r="CU142" s="53"/>
    </row>
    <row r="143" spans="1:99" x14ac:dyDescent="0.25">
      <c r="A143" s="27"/>
      <c r="B143" s="27"/>
      <c r="C143" s="27"/>
      <c r="D143" s="27"/>
      <c r="E143" s="27"/>
      <c r="F143" s="27"/>
      <c r="G143" s="27"/>
      <c r="H143" s="27"/>
      <c r="I143" s="27"/>
      <c r="J143" s="27"/>
      <c r="K143" s="51"/>
      <c r="L143" s="51"/>
      <c r="M143" s="51"/>
      <c r="N143" s="51"/>
      <c r="O143" s="51"/>
      <c r="P143" s="51"/>
      <c r="Q143" s="51"/>
      <c r="R143" s="51"/>
      <c r="S143" s="51"/>
      <c r="T143" s="51"/>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1"/>
      <c r="BV143" s="51"/>
      <c r="BW143" s="51"/>
      <c r="BX143" s="51"/>
      <c r="BY143" s="51"/>
      <c r="BZ143" s="51"/>
      <c r="CA143" s="52"/>
      <c r="CB143" s="69"/>
      <c r="CC143" s="70"/>
      <c r="CD143" s="70"/>
      <c r="CE143" s="70"/>
      <c r="CF143" s="70"/>
      <c r="CG143" s="70"/>
      <c r="CH143" s="70"/>
      <c r="CI143" s="70"/>
      <c r="CJ143" s="70"/>
      <c r="CK143" s="70"/>
      <c r="CL143" s="52"/>
      <c r="CM143" s="53"/>
      <c r="CN143" s="53"/>
      <c r="CO143" s="53"/>
      <c r="CP143" s="53"/>
      <c r="CQ143" s="53"/>
      <c r="CR143" s="53"/>
      <c r="CS143" s="53"/>
      <c r="CT143" s="53"/>
      <c r="CU143" s="53"/>
    </row>
    <row r="144" spans="1:99" x14ac:dyDescent="0.25">
      <c r="A144" s="27"/>
      <c r="B144" s="27"/>
      <c r="C144" s="27"/>
      <c r="D144" s="27"/>
      <c r="E144" s="27"/>
      <c r="F144" s="27"/>
      <c r="G144" s="27"/>
      <c r="H144" s="27"/>
      <c r="I144" s="27"/>
      <c r="J144" s="27"/>
      <c r="K144" s="51"/>
      <c r="L144" s="51"/>
      <c r="M144" s="51"/>
      <c r="N144" s="51"/>
      <c r="O144" s="51"/>
      <c r="P144" s="51"/>
      <c r="Q144" s="51"/>
      <c r="R144" s="51"/>
      <c r="S144" s="51"/>
      <c r="T144" s="51"/>
      <c r="U144" s="52"/>
      <c r="V144" s="52"/>
      <c r="W144" s="52"/>
      <c r="X144" s="52"/>
      <c r="Y144" s="52" t="str">
        <f>Y121</f>
        <v xml:space="preserve"> Hauptwiler Weiher</v>
      </c>
      <c r="Z144" s="90" t="str">
        <f>Z122</f>
        <v>30/03</v>
      </c>
      <c r="AA144" s="90" t="str">
        <f t="shared" ref="AA144:AH144" si="24">AA122</f>
        <v>27/04</v>
      </c>
      <c r="AB144" s="90" t="str">
        <f t="shared" si="24"/>
        <v>25/05</v>
      </c>
      <c r="AC144" s="90" t="str">
        <f t="shared" si="24"/>
        <v>22/06</v>
      </c>
      <c r="AD144" s="90" t="str">
        <f t="shared" si="24"/>
        <v>21/07</v>
      </c>
      <c r="AE144" s="90" t="str">
        <f t="shared" si="24"/>
        <v>17/08</v>
      </c>
      <c r="AF144" s="90" t="str">
        <f t="shared" si="24"/>
        <v>13/09</v>
      </c>
      <c r="AG144" s="90" t="str">
        <f t="shared" si="24"/>
        <v>12/10</v>
      </c>
      <c r="AH144" s="90" t="str">
        <f t="shared" si="24"/>
        <v>08/11</v>
      </c>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1"/>
      <c r="BV144" s="51"/>
      <c r="BW144" s="51"/>
      <c r="BX144" s="51"/>
      <c r="BY144" s="51"/>
      <c r="BZ144" s="51"/>
      <c r="CA144" s="52"/>
      <c r="CB144" s="57" t="s">
        <v>236</v>
      </c>
      <c r="CC144" s="90" t="s">
        <v>102</v>
      </c>
      <c r="CD144" s="90" t="s">
        <v>101</v>
      </c>
      <c r="CE144" s="90" t="s">
        <v>100</v>
      </c>
      <c r="CF144" s="90" t="s">
        <v>107</v>
      </c>
      <c r="CG144" s="90" t="s">
        <v>99</v>
      </c>
      <c r="CH144" s="90" t="s">
        <v>98</v>
      </c>
      <c r="CI144" s="90" t="s">
        <v>97</v>
      </c>
      <c r="CJ144" s="90" t="s">
        <v>96</v>
      </c>
      <c r="CK144" s="90" t="s">
        <v>95</v>
      </c>
      <c r="CL144" s="52"/>
      <c r="CM144" s="53"/>
      <c r="CN144" s="53"/>
      <c r="CO144" s="53"/>
      <c r="CP144" s="53"/>
      <c r="CQ144" s="53"/>
      <c r="CR144" s="53"/>
      <c r="CS144" s="53"/>
      <c r="CT144" s="53"/>
      <c r="CU144" s="53"/>
    </row>
    <row r="145" spans="1:99" x14ac:dyDescent="0.25">
      <c r="A145" s="27"/>
      <c r="B145" s="27"/>
      <c r="C145" s="27"/>
      <c r="D145" s="27"/>
      <c r="E145" s="27"/>
      <c r="F145" s="27"/>
      <c r="G145" s="27"/>
      <c r="H145" s="27"/>
      <c r="I145" s="27"/>
      <c r="J145" s="27"/>
      <c r="K145" s="51"/>
      <c r="L145" s="51"/>
      <c r="M145" s="51"/>
      <c r="N145" s="51"/>
      <c r="O145" s="51"/>
      <c r="P145" s="51"/>
      <c r="Q145" s="51"/>
      <c r="R145" s="51"/>
      <c r="S145" s="51"/>
      <c r="T145" s="51"/>
      <c r="U145" s="52"/>
      <c r="V145" s="52"/>
      <c r="W145" s="52"/>
      <c r="X145" s="52"/>
      <c r="Y145" s="46" t="s">
        <v>212</v>
      </c>
      <c r="Z145" s="91">
        <f t="shared" ref="Z145:AH145" si="25">SUMPRODUCT(($V123:$V141&lt;&gt;"x")*($X123:$X141&lt;&gt;"x")*(CM123:CM141="&lt;")*(Z123:Z141&gt;$AK123:$AK141))</f>
        <v>0</v>
      </c>
      <c r="AA145" s="91">
        <f t="shared" si="25"/>
        <v>0</v>
      </c>
      <c r="AB145" s="91">
        <f t="shared" si="25"/>
        <v>0</v>
      </c>
      <c r="AC145" s="91">
        <f t="shared" si="25"/>
        <v>0</v>
      </c>
      <c r="AD145" s="91">
        <f t="shared" si="25"/>
        <v>0</v>
      </c>
      <c r="AE145" s="91">
        <f t="shared" si="25"/>
        <v>0</v>
      </c>
      <c r="AF145" s="91">
        <f t="shared" si="25"/>
        <v>0</v>
      </c>
      <c r="AG145" s="91">
        <f t="shared" si="25"/>
        <v>0</v>
      </c>
      <c r="AH145" s="91">
        <f t="shared" si="25"/>
        <v>0</v>
      </c>
      <c r="AI145" s="84"/>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1"/>
      <c r="BV145" s="51"/>
      <c r="BW145" s="51"/>
      <c r="BX145" s="51"/>
      <c r="BY145" s="51"/>
      <c r="BZ145" s="51"/>
      <c r="CA145" s="52"/>
      <c r="CB145" s="104" t="s">
        <v>212</v>
      </c>
      <c r="CC145" s="91">
        <v>0</v>
      </c>
      <c r="CD145" s="91">
        <v>0</v>
      </c>
      <c r="CE145" s="91">
        <v>0</v>
      </c>
      <c r="CF145" s="91">
        <v>0</v>
      </c>
      <c r="CG145" s="91">
        <v>0</v>
      </c>
      <c r="CH145" s="91">
        <v>0</v>
      </c>
      <c r="CI145" s="91">
        <v>0</v>
      </c>
      <c r="CJ145" s="91">
        <v>0</v>
      </c>
      <c r="CK145" s="91">
        <v>0</v>
      </c>
      <c r="CL145" s="52"/>
      <c r="CM145" s="53"/>
      <c r="CN145" s="53"/>
      <c r="CO145" s="53"/>
      <c r="CP145" s="53"/>
      <c r="CQ145" s="53"/>
      <c r="CR145" s="53"/>
      <c r="CS145" s="53"/>
      <c r="CT145" s="53"/>
      <c r="CU145" s="53"/>
    </row>
    <row r="146" spans="1:99" x14ac:dyDescent="0.25">
      <c r="A146" s="27"/>
      <c r="B146" s="27"/>
      <c r="C146" s="27"/>
      <c r="D146" s="27"/>
      <c r="E146" s="27"/>
      <c r="F146" s="27"/>
      <c r="G146" s="27"/>
      <c r="H146" s="27"/>
      <c r="I146" s="27"/>
      <c r="J146" s="27"/>
      <c r="K146" s="51"/>
      <c r="L146" s="51"/>
      <c r="M146" s="51"/>
      <c r="N146" s="51"/>
      <c r="O146" s="51"/>
      <c r="P146" s="51"/>
      <c r="Q146" s="51"/>
      <c r="R146" s="51"/>
      <c r="S146" s="51"/>
      <c r="T146" s="51"/>
      <c r="U146" s="52"/>
      <c r="V146" s="52"/>
      <c r="W146" s="52"/>
      <c r="X146" s="52"/>
      <c r="Y146" s="45" t="s">
        <v>201</v>
      </c>
      <c r="Z146" s="91">
        <f t="shared" ref="Z146:AH146" si="26">SUMPRODUCT(($V123:$V141&lt;&gt;"x")*($X123:$X141&lt;&gt;"x")*(CM123:CM141&lt;&gt;"&lt;")*(Z123:Z141&gt;$AK123:$AK141))</f>
        <v>0</v>
      </c>
      <c r="AA146" s="91">
        <f t="shared" si="26"/>
        <v>1</v>
      </c>
      <c r="AB146" s="91">
        <f t="shared" si="26"/>
        <v>3</v>
      </c>
      <c r="AC146" s="91">
        <f t="shared" si="26"/>
        <v>0</v>
      </c>
      <c r="AD146" s="91">
        <f t="shared" si="26"/>
        <v>0</v>
      </c>
      <c r="AE146" s="91">
        <f t="shared" si="26"/>
        <v>0</v>
      </c>
      <c r="AF146" s="91">
        <f t="shared" si="26"/>
        <v>0</v>
      </c>
      <c r="AG146" s="91">
        <f t="shared" si="26"/>
        <v>0</v>
      </c>
      <c r="AH146" s="91">
        <f t="shared" si="26"/>
        <v>1</v>
      </c>
      <c r="AI146" s="84"/>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1"/>
      <c r="BV146" s="51"/>
      <c r="BW146" s="51"/>
      <c r="BX146" s="51"/>
      <c r="BY146" s="51"/>
      <c r="BZ146" s="51"/>
      <c r="CA146" s="52"/>
      <c r="CB146" s="58" t="s">
        <v>201</v>
      </c>
      <c r="CC146" s="91">
        <v>0</v>
      </c>
      <c r="CD146" s="91">
        <v>0</v>
      </c>
      <c r="CE146" s="91">
        <v>2</v>
      </c>
      <c r="CF146" s="91">
        <v>0</v>
      </c>
      <c r="CG146" s="91">
        <v>0</v>
      </c>
      <c r="CH146" s="91">
        <v>0</v>
      </c>
      <c r="CI146" s="91">
        <v>0</v>
      </c>
      <c r="CJ146" s="91">
        <v>0</v>
      </c>
      <c r="CK146" s="91">
        <v>1</v>
      </c>
      <c r="CL146" s="52"/>
      <c r="CM146" s="53"/>
      <c r="CN146" s="53"/>
      <c r="CO146" s="53"/>
      <c r="CP146" s="53"/>
      <c r="CQ146" s="53"/>
      <c r="CR146" s="53"/>
      <c r="CS146" s="53"/>
      <c r="CT146" s="53"/>
      <c r="CU146" s="53"/>
    </row>
    <row r="147" spans="1:99" x14ac:dyDescent="0.25">
      <c r="A147" s="27"/>
      <c r="B147" s="27"/>
      <c r="C147" s="27"/>
      <c r="D147" s="27"/>
      <c r="E147" s="27"/>
      <c r="F147" s="27"/>
      <c r="G147" s="27"/>
      <c r="H147" s="27"/>
      <c r="I147" s="27"/>
      <c r="J147" s="27"/>
      <c r="K147" s="51"/>
      <c r="L147" s="51"/>
      <c r="M147" s="51"/>
      <c r="N147" s="51"/>
      <c r="O147" s="51"/>
      <c r="P147" s="51"/>
      <c r="Q147" s="51"/>
      <c r="R147" s="51"/>
      <c r="S147" s="51"/>
      <c r="T147" s="51"/>
      <c r="U147" s="52"/>
      <c r="V147" s="52"/>
      <c r="W147" s="52"/>
      <c r="X147" s="52"/>
      <c r="Y147" s="40" t="s">
        <v>211</v>
      </c>
      <c r="Z147" s="91">
        <f t="shared" ref="Z147:AH147" si="27">SUMPRODUCT((Z123:Z141&gt;=$AJ123:$AJ141)*($V123:$V141&lt;&gt;"x")*($X123:$X141&lt;&gt;"x")*(CM123:CM141&lt;&gt;"&lt;")*(Z123:Z141&lt;=$AK123:$AK141))</f>
        <v>1</v>
      </c>
      <c r="AA147" s="91">
        <f t="shared" si="27"/>
        <v>7</v>
      </c>
      <c r="AB147" s="91">
        <f t="shared" si="27"/>
        <v>10</v>
      </c>
      <c r="AC147" s="91">
        <f t="shared" si="27"/>
        <v>1</v>
      </c>
      <c r="AD147" s="91">
        <f t="shared" si="27"/>
        <v>0</v>
      </c>
      <c r="AE147" s="91">
        <f t="shared" si="27"/>
        <v>0</v>
      </c>
      <c r="AF147" s="91">
        <f t="shared" si="27"/>
        <v>0</v>
      </c>
      <c r="AG147" s="91">
        <f t="shared" si="27"/>
        <v>0</v>
      </c>
      <c r="AH147" s="91">
        <f t="shared" si="27"/>
        <v>2</v>
      </c>
      <c r="AI147" s="85"/>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1"/>
      <c r="BV147" s="51"/>
      <c r="BW147" s="51"/>
      <c r="BX147" s="51"/>
      <c r="BY147" s="51"/>
      <c r="BZ147" s="51"/>
      <c r="CA147" s="52"/>
      <c r="CB147" s="59" t="s">
        <v>211</v>
      </c>
      <c r="CC147" s="91">
        <v>1</v>
      </c>
      <c r="CD147" s="91">
        <v>6</v>
      </c>
      <c r="CE147" s="91">
        <v>7</v>
      </c>
      <c r="CF147" s="91">
        <v>1</v>
      </c>
      <c r="CG147" s="91">
        <v>0</v>
      </c>
      <c r="CH147" s="91">
        <v>0</v>
      </c>
      <c r="CI147" s="91">
        <v>0</v>
      </c>
      <c r="CJ147" s="91">
        <v>0</v>
      </c>
      <c r="CK147" s="91">
        <v>2</v>
      </c>
      <c r="CL147" s="52"/>
      <c r="CM147" s="53"/>
      <c r="CN147" s="53"/>
      <c r="CO147" s="53"/>
      <c r="CP147" s="53"/>
      <c r="CQ147" s="53"/>
      <c r="CR147" s="53"/>
      <c r="CS147" s="53"/>
      <c r="CT147" s="53"/>
      <c r="CU147" s="53"/>
    </row>
    <row r="148" spans="1:99" x14ac:dyDescent="0.25">
      <c r="A148" s="27"/>
      <c r="B148" s="27"/>
      <c r="C148" s="27"/>
      <c r="D148" s="27"/>
      <c r="E148" s="27"/>
      <c r="F148" s="27"/>
      <c r="G148" s="27"/>
      <c r="H148" s="27"/>
      <c r="I148" s="27"/>
      <c r="J148" s="27"/>
      <c r="K148" s="51"/>
      <c r="L148" s="51"/>
      <c r="M148" s="51"/>
      <c r="N148" s="51"/>
      <c r="O148" s="51"/>
      <c r="P148" s="51"/>
      <c r="Q148" s="51"/>
      <c r="R148" s="51"/>
      <c r="S148" s="51"/>
      <c r="T148" s="51"/>
      <c r="U148" s="52"/>
      <c r="V148" s="52"/>
      <c r="W148" s="52"/>
      <c r="X148" s="52"/>
      <c r="Y148" s="27" t="s">
        <v>202</v>
      </c>
      <c r="Z148" s="92">
        <f t="shared" ref="Z148:AH148" si="28">SUMPRODUCT(($V123:$V141&lt;&gt;"x")*($X123:$X141&lt;&gt;"x")*(Z123:Z141&gt;0)*(CM123:CM141="&lt;")*(Z123:Z141&lt;=$AJ123:$AJ141)*(Z123:Z141&lt;=$AK123:$AK141))</f>
        <v>0</v>
      </c>
      <c r="AA148" s="92">
        <f t="shared" si="28"/>
        <v>2</v>
      </c>
      <c r="AB148" s="92">
        <f t="shared" si="28"/>
        <v>1</v>
      </c>
      <c r="AC148" s="92">
        <f t="shared" si="28"/>
        <v>1</v>
      </c>
      <c r="AD148" s="92">
        <f t="shared" si="28"/>
        <v>0</v>
      </c>
      <c r="AE148" s="92">
        <f t="shared" si="28"/>
        <v>5</v>
      </c>
      <c r="AF148" s="92">
        <f t="shared" si="28"/>
        <v>2</v>
      </c>
      <c r="AG148" s="92">
        <f t="shared" si="28"/>
        <v>1</v>
      </c>
      <c r="AH148" s="92">
        <f t="shared" si="28"/>
        <v>2</v>
      </c>
      <c r="AI148" s="84"/>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1"/>
      <c r="BV148" s="51"/>
      <c r="BW148" s="51"/>
      <c r="BX148" s="51"/>
      <c r="BY148" s="51"/>
      <c r="BZ148" s="51"/>
      <c r="CA148" s="52"/>
      <c r="CB148" s="60" t="s">
        <v>202</v>
      </c>
      <c r="CC148" s="92">
        <v>0</v>
      </c>
      <c r="CD148" s="92">
        <v>2</v>
      </c>
      <c r="CE148" s="92">
        <v>1</v>
      </c>
      <c r="CF148" s="92">
        <v>0</v>
      </c>
      <c r="CG148" s="92">
        <v>0</v>
      </c>
      <c r="CH148" s="92">
        <v>4</v>
      </c>
      <c r="CI148" s="92">
        <v>1</v>
      </c>
      <c r="CJ148" s="92">
        <v>1</v>
      </c>
      <c r="CK148" s="92">
        <v>2</v>
      </c>
      <c r="CL148" s="52"/>
      <c r="CM148" s="53"/>
      <c r="CN148" s="53"/>
      <c r="CO148" s="53"/>
      <c r="CP148" s="53"/>
      <c r="CQ148" s="53"/>
      <c r="CR148" s="53"/>
      <c r="CS148" s="53"/>
      <c r="CT148" s="53"/>
      <c r="CU148" s="53"/>
    </row>
    <row r="149" spans="1:99" x14ac:dyDescent="0.25">
      <c r="A149" s="27"/>
      <c r="B149" s="27"/>
      <c r="C149" s="27"/>
      <c r="D149" s="27"/>
      <c r="E149" s="27"/>
      <c r="F149" s="27"/>
      <c r="G149" s="27"/>
      <c r="H149" s="27"/>
      <c r="I149" s="27"/>
      <c r="J149" s="27"/>
      <c r="K149" s="51"/>
      <c r="L149" s="51"/>
      <c r="M149" s="51"/>
      <c r="N149" s="51"/>
      <c r="O149" s="51"/>
      <c r="P149" s="51"/>
      <c r="Q149" s="51"/>
      <c r="R149" s="51"/>
      <c r="S149" s="51"/>
      <c r="T149" s="51"/>
      <c r="U149" s="52"/>
      <c r="V149" s="52"/>
      <c r="W149" s="52"/>
      <c r="X149" s="52"/>
      <c r="Y149" s="38" t="s">
        <v>123</v>
      </c>
      <c r="Z149" s="91">
        <f>SUMPRODUCT(($V123:$V141="x")*(Z123:Z141&gt;0))</f>
        <v>4</v>
      </c>
      <c r="AA149" s="91">
        <f t="shared" ref="AA149:AH149" si="29">SUMPRODUCT(($V123:$V141="x")*(AA123:AA141&gt;0))</f>
        <v>1</v>
      </c>
      <c r="AB149" s="91">
        <f t="shared" si="29"/>
        <v>1</v>
      </c>
      <c r="AC149" s="91">
        <f t="shared" si="29"/>
        <v>1</v>
      </c>
      <c r="AD149" s="91">
        <f t="shared" si="29"/>
        <v>1</v>
      </c>
      <c r="AE149" s="91">
        <f t="shared" si="29"/>
        <v>1</v>
      </c>
      <c r="AF149" s="91">
        <f t="shared" si="29"/>
        <v>1</v>
      </c>
      <c r="AG149" s="91">
        <f t="shared" si="29"/>
        <v>1</v>
      </c>
      <c r="AH149" s="91">
        <f t="shared" si="29"/>
        <v>1</v>
      </c>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1"/>
      <c r="BV149" s="51"/>
      <c r="BW149" s="51"/>
      <c r="BX149" s="51"/>
      <c r="BY149" s="51"/>
      <c r="BZ149" s="51"/>
      <c r="CA149" s="52"/>
      <c r="CB149" s="61" t="s">
        <v>123</v>
      </c>
      <c r="CC149" s="91">
        <v>4</v>
      </c>
      <c r="CD149" s="91">
        <v>1</v>
      </c>
      <c r="CE149" s="91">
        <v>1</v>
      </c>
      <c r="CF149" s="91">
        <v>1</v>
      </c>
      <c r="CG149" s="91">
        <v>1</v>
      </c>
      <c r="CH149" s="91">
        <v>1</v>
      </c>
      <c r="CI149" s="91">
        <v>1</v>
      </c>
      <c r="CJ149" s="91">
        <v>1</v>
      </c>
      <c r="CK149" s="91">
        <v>1</v>
      </c>
      <c r="CL149" s="52"/>
      <c r="CM149" s="53"/>
      <c r="CN149" s="53"/>
      <c r="CO149" s="53"/>
      <c r="CP149" s="53"/>
      <c r="CQ149" s="53"/>
      <c r="CR149" s="53"/>
      <c r="CS149" s="53"/>
      <c r="CT149" s="53"/>
      <c r="CU149" s="53"/>
    </row>
    <row r="150" spans="1:99" x14ac:dyDescent="0.25">
      <c r="A150" s="27"/>
      <c r="B150" s="27"/>
      <c r="C150" s="27"/>
      <c r="D150" s="27"/>
      <c r="E150" s="27"/>
      <c r="F150" s="27"/>
      <c r="G150" s="27"/>
      <c r="H150" s="27"/>
      <c r="I150" s="27"/>
      <c r="J150" s="27"/>
      <c r="K150" s="51"/>
      <c r="L150" s="51"/>
      <c r="M150" s="51"/>
      <c r="N150" s="51"/>
      <c r="O150" s="51"/>
      <c r="P150" s="51"/>
      <c r="Q150" s="51"/>
      <c r="R150" s="51"/>
      <c r="S150" s="51"/>
      <c r="T150" s="51"/>
      <c r="U150" s="52"/>
      <c r="V150" s="52"/>
      <c r="W150" s="52"/>
      <c r="X150" s="52"/>
      <c r="Y150" s="39" t="s">
        <v>223</v>
      </c>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1"/>
      <c r="BV150" s="51"/>
      <c r="BW150" s="51"/>
      <c r="BX150" s="51"/>
      <c r="BY150" s="51"/>
      <c r="BZ150" s="51"/>
      <c r="CA150" s="52"/>
      <c r="CB150" s="69"/>
      <c r="CC150" s="70"/>
      <c r="CD150" s="70"/>
      <c r="CE150" s="70"/>
      <c r="CF150" s="70"/>
      <c r="CG150" s="70"/>
      <c r="CH150" s="70"/>
      <c r="CI150" s="70"/>
      <c r="CJ150" s="70"/>
      <c r="CK150" s="70"/>
      <c r="CL150" s="52"/>
      <c r="CM150" s="53"/>
      <c r="CN150" s="53"/>
      <c r="CO150" s="53"/>
      <c r="CP150" s="53"/>
      <c r="CQ150" s="53"/>
      <c r="CR150" s="53"/>
      <c r="CS150" s="53"/>
      <c r="CT150" s="53"/>
      <c r="CU150" s="53"/>
    </row>
    <row r="151" spans="1:99" x14ac:dyDescent="0.25">
      <c r="A151" s="27"/>
      <c r="B151" s="27"/>
      <c r="C151" s="27"/>
      <c r="D151" s="27"/>
      <c r="E151" s="27"/>
      <c r="F151" s="27"/>
      <c r="G151" s="27"/>
      <c r="H151" s="27"/>
      <c r="I151" s="27"/>
      <c r="J151" s="27"/>
      <c r="K151" s="51"/>
      <c r="L151" s="51"/>
      <c r="M151" s="51"/>
      <c r="N151" s="51"/>
      <c r="O151" s="51"/>
      <c r="P151" s="51"/>
      <c r="Q151" s="51"/>
      <c r="R151" s="51"/>
      <c r="S151" s="51"/>
      <c r="T151" s="51"/>
      <c r="U151" s="52"/>
      <c r="V151" s="52"/>
      <c r="W151" s="52"/>
      <c r="X151" s="52"/>
      <c r="Y151" s="52" t="s">
        <v>222</v>
      </c>
      <c r="Z151" s="52">
        <f>SUM(Z145:Z149)</f>
        <v>5</v>
      </c>
      <c r="AA151" s="52">
        <f t="shared" ref="AA151:AH151" si="30">SUM(AA145:AA149)</f>
        <v>11</v>
      </c>
      <c r="AB151" s="52">
        <f t="shared" si="30"/>
        <v>15</v>
      </c>
      <c r="AC151" s="52">
        <f t="shared" si="30"/>
        <v>3</v>
      </c>
      <c r="AD151" s="52">
        <f t="shared" si="30"/>
        <v>1</v>
      </c>
      <c r="AE151" s="52">
        <f t="shared" si="30"/>
        <v>6</v>
      </c>
      <c r="AF151" s="52">
        <f t="shared" si="30"/>
        <v>3</v>
      </c>
      <c r="AG151" s="52">
        <f t="shared" si="30"/>
        <v>2</v>
      </c>
      <c r="AH151" s="52">
        <f t="shared" si="30"/>
        <v>6</v>
      </c>
      <c r="AI151" s="84">
        <f>MAX(Z151:AH151)</f>
        <v>15</v>
      </c>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1"/>
      <c r="BV151" s="51"/>
      <c r="BW151" s="51"/>
      <c r="BX151" s="51"/>
      <c r="BY151" s="51"/>
      <c r="BZ151" s="51"/>
      <c r="CA151" s="52"/>
      <c r="CB151" s="69" t="s">
        <v>222</v>
      </c>
      <c r="CC151" s="70">
        <f t="shared" ref="CC151:CK151" si="31">SUM(CC145:CC149)</f>
        <v>5</v>
      </c>
      <c r="CD151" s="70">
        <f t="shared" si="31"/>
        <v>9</v>
      </c>
      <c r="CE151" s="70">
        <f t="shared" si="31"/>
        <v>11</v>
      </c>
      <c r="CF151" s="70">
        <f t="shared" si="31"/>
        <v>2</v>
      </c>
      <c r="CG151" s="70">
        <f t="shared" si="31"/>
        <v>1</v>
      </c>
      <c r="CH151" s="70">
        <f t="shared" si="31"/>
        <v>5</v>
      </c>
      <c r="CI151" s="70">
        <f t="shared" si="31"/>
        <v>2</v>
      </c>
      <c r="CJ151" s="70">
        <f t="shared" si="31"/>
        <v>2</v>
      </c>
      <c r="CK151" s="70">
        <f t="shared" si="31"/>
        <v>6</v>
      </c>
      <c r="CL151" s="52"/>
      <c r="CM151" s="53"/>
      <c r="CN151" s="53"/>
      <c r="CO151" s="53"/>
      <c r="CP151" s="53"/>
      <c r="CQ151" s="53"/>
      <c r="CR151" s="53"/>
      <c r="CS151" s="53"/>
      <c r="CT151" s="53"/>
      <c r="CU151" s="53"/>
    </row>
    <row r="152" spans="1:99" x14ac:dyDescent="0.25">
      <c r="A152" s="27"/>
      <c r="B152" s="27"/>
      <c r="C152" s="27"/>
      <c r="D152" s="27"/>
      <c r="E152" s="27"/>
      <c r="F152" s="27"/>
      <c r="G152" s="27"/>
      <c r="H152" s="27"/>
      <c r="I152" s="27"/>
      <c r="J152" s="27"/>
      <c r="K152" s="51"/>
      <c r="L152" s="51"/>
      <c r="M152" s="51"/>
      <c r="N152" s="51"/>
      <c r="O152" s="51"/>
      <c r="P152" s="51"/>
      <c r="Q152" s="51"/>
      <c r="R152" s="51"/>
      <c r="S152" s="51"/>
      <c r="T152" s="51"/>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1"/>
      <c r="BV152" s="51"/>
      <c r="BW152" s="51"/>
      <c r="BX152" s="51"/>
      <c r="BY152" s="51"/>
      <c r="BZ152" s="51"/>
      <c r="CA152" s="52"/>
      <c r="CB152" s="69"/>
      <c r="CC152" s="70"/>
      <c r="CD152" s="70"/>
      <c r="CE152" s="70"/>
      <c r="CF152" s="70"/>
      <c r="CG152" s="70"/>
      <c r="CH152" s="70"/>
      <c r="CI152" s="70"/>
      <c r="CJ152" s="70"/>
      <c r="CK152" s="70"/>
      <c r="CL152" s="52"/>
      <c r="CM152" s="53"/>
      <c r="CN152" s="53"/>
      <c r="CO152" s="53"/>
      <c r="CP152" s="53"/>
      <c r="CQ152" s="53"/>
      <c r="CR152" s="53"/>
      <c r="CS152" s="53"/>
      <c r="CT152" s="53"/>
      <c r="CU152" s="53"/>
    </row>
    <row r="153" spans="1:99" x14ac:dyDescent="0.25">
      <c r="A153" s="27"/>
      <c r="B153" s="27"/>
      <c r="C153" s="27"/>
      <c r="D153" s="27"/>
      <c r="E153" s="27"/>
      <c r="F153" s="27"/>
      <c r="G153" s="27"/>
      <c r="H153" s="27"/>
      <c r="I153" s="27"/>
      <c r="J153" s="27"/>
      <c r="K153" s="51"/>
      <c r="L153" s="51"/>
      <c r="M153" s="51"/>
      <c r="N153" s="51"/>
      <c r="O153" s="51"/>
      <c r="P153" s="51"/>
      <c r="Q153" s="51"/>
      <c r="R153" s="51"/>
      <c r="S153" s="51"/>
      <c r="T153" s="51"/>
      <c r="U153" s="52"/>
      <c r="V153" s="52"/>
      <c r="W153" s="52"/>
      <c r="X153" s="52"/>
      <c r="Y153" s="52"/>
      <c r="Z153" s="84"/>
      <c r="AA153" s="84"/>
      <c r="AB153" s="84"/>
      <c r="AC153" s="84"/>
      <c r="AD153" s="84"/>
      <c r="AE153" s="84"/>
      <c r="AF153" s="84"/>
      <c r="AG153" s="84"/>
      <c r="AH153" s="84"/>
      <c r="AI153" s="84"/>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1"/>
      <c r="BV153" s="51"/>
      <c r="BW153" s="51"/>
      <c r="BX153" s="51"/>
      <c r="BY153" s="51"/>
      <c r="BZ153" s="51"/>
      <c r="CA153" s="52"/>
      <c r="CB153" s="69"/>
      <c r="CC153" s="70"/>
      <c r="CD153" s="70"/>
      <c r="CE153" s="70"/>
      <c r="CF153" s="70"/>
      <c r="CG153" s="70"/>
      <c r="CH153" s="70"/>
      <c r="CI153" s="70"/>
      <c r="CJ153" s="70"/>
      <c r="CK153" s="70"/>
      <c r="CL153" s="52"/>
      <c r="CM153" s="53"/>
      <c r="CN153" s="53"/>
      <c r="CO153" s="53"/>
      <c r="CP153" s="53"/>
      <c r="CQ153" s="53"/>
      <c r="CR153" s="53"/>
      <c r="CS153" s="53"/>
      <c r="CT153" s="53"/>
      <c r="CU153" s="53"/>
    </row>
    <row r="154" spans="1:99" x14ac:dyDescent="0.25">
      <c r="A154" s="27"/>
      <c r="B154" s="27"/>
      <c r="C154" s="27"/>
      <c r="D154" s="27"/>
      <c r="E154" s="27"/>
      <c r="F154" s="27"/>
      <c r="G154" s="27"/>
      <c r="H154" s="27"/>
      <c r="I154" s="27"/>
      <c r="J154" s="27"/>
      <c r="K154" s="51"/>
      <c r="L154" s="51"/>
      <c r="M154" s="51"/>
      <c r="N154" s="51"/>
      <c r="O154" s="51"/>
      <c r="P154" s="51"/>
      <c r="Q154" s="51"/>
      <c r="R154" s="51"/>
      <c r="S154" s="51"/>
      <c r="T154" s="51"/>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1"/>
      <c r="BV154" s="51"/>
      <c r="BW154" s="51"/>
      <c r="BX154" s="51"/>
      <c r="BY154" s="51"/>
      <c r="BZ154" s="51"/>
      <c r="CA154" s="52"/>
      <c r="CB154" s="69"/>
      <c r="CC154" s="70"/>
      <c r="CD154" s="70"/>
      <c r="CE154" s="70"/>
      <c r="CF154" s="70"/>
      <c r="CG154" s="70"/>
      <c r="CH154" s="70"/>
      <c r="CI154" s="70"/>
      <c r="CJ154" s="70"/>
      <c r="CK154" s="70"/>
      <c r="CL154" s="52"/>
      <c r="CM154" s="53"/>
      <c r="CN154" s="53"/>
      <c r="CO154" s="53"/>
      <c r="CP154" s="53"/>
      <c r="CQ154" s="53"/>
      <c r="CR154" s="53"/>
      <c r="CS154" s="53"/>
      <c r="CT154" s="53"/>
      <c r="CU154" s="53"/>
    </row>
    <row r="155" spans="1:99" ht="26.25" x14ac:dyDescent="0.4">
      <c r="A155" s="27"/>
      <c r="B155" s="27"/>
      <c r="C155" s="27"/>
      <c r="D155" s="27"/>
      <c r="E155" s="27"/>
      <c r="F155" s="27"/>
      <c r="G155" s="27"/>
      <c r="H155" s="27"/>
      <c r="I155" s="27"/>
      <c r="J155" s="27"/>
      <c r="K155" s="51"/>
      <c r="L155" s="51"/>
      <c r="M155" s="51"/>
      <c r="N155" s="51"/>
      <c r="O155" s="51"/>
      <c r="P155" s="51"/>
      <c r="Q155" s="51"/>
      <c r="R155" s="51"/>
      <c r="S155" s="51"/>
      <c r="T155" s="51"/>
      <c r="U155" s="52"/>
      <c r="V155" s="97"/>
      <c r="W155" s="52" t="s">
        <v>164</v>
      </c>
      <c r="X155" s="52"/>
      <c r="Y155" s="74" t="s">
        <v>110</v>
      </c>
      <c r="Z155" s="75"/>
      <c r="AA155" s="75"/>
      <c r="AB155" s="75"/>
      <c r="AC155" s="75"/>
      <c r="AD155" s="75"/>
      <c r="AE155" s="75"/>
      <c r="AF155" s="75"/>
      <c r="AG155" s="75"/>
      <c r="AH155" s="96" t="s">
        <v>105</v>
      </c>
      <c r="AI155" s="52"/>
      <c r="AJ155" s="95"/>
      <c r="AK155" s="52" t="s">
        <v>203</v>
      </c>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1"/>
      <c r="BV155" s="51"/>
      <c r="BW155" s="51"/>
      <c r="BX155" s="51"/>
      <c r="BY155" s="51"/>
      <c r="BZ155" s="51"/>
      <c r="CA155" s="52"/>
      <c r="CB155" s="69"/>
      <c r="CC155" s="70"/>
      <c r="CD155" s="70"/>
      <c r="CE155" s="70"/>
      <c r="CF155" s="70"/>
      <c r="CG155" s="70"/>
      <c r="CH155" s="70"/>
      <c r="CI155" s="70"/>
      <c r="CJ155" s="70"/>
      <c r="CK155" s="70"/>
      <c r="CL155" s="52"/>
      <c r="CM155" s="53"/>
      <c r="CN155" s="53"/>
      <c r="CO155" s="53"/>
      <c r="CP155" s="53"/>
      <c r="CQ155" s="53"/>
      <c r="CR155" s="53"/>
      <c r="CS155" s="53"/>
      <c r="CT155" s="53"/>
      <c r="CU155" s="53"/>
    </row>
    <row r="156" spans="1:99" x14ac:dyDescent="0.25">
      <c r="A156" s="27"/>
      <c r="B156" s="27"/>
      <c r="C156" s="27"/>
      <c r="D156" s="27"/>
      <c r="E156" s="27"/>
      <c r="F156" s="27"/>
      <c r="G156" s="27"/>
      <c r="H156" s="27"/>
      <c r="I156" s="27"/>
      <c r="J156" s="27"/>
      <c r="K156" s="51"/>
      <c r="L156" s="51"/>
      <c r="M156" s="51"/>
      <c r="N156" s="51"/>
      <c r="O156" s="51"/>
      <c r="P156" s="51"/>
      <c r="Q156" s="51"/>
      <c r="R156" s="51"/>
      <c r="S156" s="51"/>
      <c r="T156" s="51"/>
      <c r="U156" s="52"/>
      <c r="V156" s="47" t="s">
        <v>123</v>
      </c>
      <c r="W156" s="47" t="s">
        <v>117</v>
      </c>
      <c r="X156" s="86" t="s">
        <v>116</v>
      </c>
      <c r="Y156" s="76" t="s">
        <v>103</v>
      </c>
      <c r="Z156" s="106" t="s">
        <v>261</v>
      </c>
      <c r="AA156" s="106" t="s">
        <v>262</v>
      </c>
      <c r="AB156" s="106" t="s">
        <v>263</v>
      </c>
      <c r="AC156" s="106" t="s">
        <v>264</v>
      </c>
      <c r="AD156" s="106" t="s">
        <v>265</v>
      </c>
      <c r="AE156" s="106" t="s">
        <v>266</v>
      </c>
      <c r="AF156" s="106" t="s">
        <v>267</v>
      </c>
      <c r="AG156" s="106" t="s">
        <v>268</v>
      </c>
      <c r="AH156" s="106" t="s">
        <v>269</v>
      </c>
      <c r="AI156" s="77" t="s">
        <v>104</v>
      </c>
      <c r="AJ156" s="78" t="s">
        <v>2</v>
      </c>
      <c r="AK156" s="79" t="str">
        <f>$AK$2</f>
        <v>GSchV_limits</v>
      </c>
      <c r="AL156" s="94" t="s">
        <v>3</v>
      </c>
      <c r="AM156" s="94" t="s">
        <v>4</v>
      </c>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1"/>
      <c r="BV156" s="51"/>
      <c r="BW156" s="51"/>
      <c r="BX156" s="51"/>
      <c r="BY156" s="51"/>
      <c r="BZ156" s="51"/>
      <c r="CA156" s="52"/>
      <c r="CB156" s="69"/>
      <c r="CC156" s="70"/>
      <c r="CD156" s="70"/>
      <c r="CE156" s="70"/>
      <c r="CF156" s="70"/>
      <c r="CG156" s="70"/>
      <c r="CH156" s="70"/>
      <c r="CI156" s="70"/>
      <c r="CJ156" s="70"/>
      <c r="CK156" s="70"/>
      <c r="CL156" s="52"/>
      <c r="CM156" s="54">
        <v>3</v>
      </c>
      <c r="CN156" s="54">
        <v>4</v>
      </c>
      <c r="CO156" s="54">
        <v>5</v>
      </c>
      <c r="CP156" s="54">
        <v>6</v>
      </c>
      <c r="CQ156" s="54">
        <v>7</v>
      </c>
      <c r="CR156" s="54">
        <v>8</v>
      </c>
      <c r="CS156" s="54">
        <v>9</v>
      </c>
      <c r="CT156" s="54">
        <v>10</v>
      </c>
      <c r="CU156" s="54">
        <v>11</v>
      </c>
    </row>
    <row r="157" spans="1:99" x14ac:dyDescent="0.25">
      <c r="A157" s="27"/>
      <c r="B157" s="27"/>
      <c r="C157" s="27"/>
      <c r="D157" s="27"/>
      <c r="E157" s="27"/>
      <c r="F157" s="27"/>
      <c r="G157" s="27"/>
      <c r="H157" s="27"/>
      <c r="I157" s="27"/>
      <c r="J157" s="27"/>
      <c r="K157" s="51"/>
      <c r="L157" s="51"/>
      <c r="M157" s="51"/>
      <c r="N157" s="51"/>
      <c r="O157" s="51"/>
      <c r="P157" s="51"/>
      <c r="Q157" s="51"/>
      <c r="R157" s="51"/>
      <c r="S157" s="51"/>
      <c r="T157" s="51"/>
      <c r="U157" s="52"/>
      <c r="V157" s="80" t="str">
        <f>INDEX('Detected Compounds limits'!$B$2:$I$50, MATCH($Y157,'Detected Compounds limits'!$B$2:$B$50, 0), MATCH(V$4,'Detected Compounds limits'!$B$2:$I$2,0))</f>
        <v xml:space="preserve"> </v>
      </c>
      <c r="W157" s="80" t="s">
        <v>118</v>
      </c>
      <c r="X157" s="81" t="s">
        <v>118</v>
      </c>
      <c r="Y157" s="82" t="s">
        <v>6</v>
      </c>
      <c r="Z157" s="80">
        <v>8.8999999999999996E-2</v>
      </c>
      <c r="AA157" s="80">
        <v>8.2000000000000003E-2</v>
      </c>
      <c r="AB157" s="80">
        <v>8.1000000000000003E-2</v>
      </c>
      <c r="AC157" s="80">
        <v>0.1</v>
      </c>
      <c r="AD157" s="80">
        <v>6.0999999999999999E-2</v>
      </c>
      <c r="AE157" s="80">
        <v>7.0000000000000007E-2</v>
      </c>
      <c r="AF157" s="80">
        <v>9.4E-2</v>
      </c>
      <c r="AG157" s="80">
        <v>8.6999999999999994E-2</v>
      </c>
      <c r="AH157" s="80">
        <v>9.0999999999999998E-2</v>
      </c>
      <c r="AI157" s="83">
        <v>0.1</v>
      </c>
      <c r="AJ157" s="80">
        <f>INDEX('Detected Compounds limits'!$B$2:$H$50, MATCH($Y157,'Detected Compounds limits'!$B$2:$B$50, 0), MATCH(AJ$4,'Detected Compounds limits'!$B$2:$H$2,0))</f>
        <v>0.02</v>
      </c>
      <c r="AK157" s="80">
        <f>INDEX('Detected Compounds limits'!$B$2:$H$50, MATCH($Y157,'Detected Compounds limits'!$B$2:$B$50, 0), MATCH(AK$2,'Detected Compounds limits'!$B$2:$H$2,0))</f>
        <v>0.1</v>
      </c>
      <c r="AL157" s="80">
        <f>INDEX('Detected Compounds limits'!$B$2:$H$50, MATCH($Y157,'Detected Compounds limits'!$B$2:$B$50, 0), MATCH(AL$4,'Detected Compounds limits'!$B$2:$H$2,0))</f>
        <v>0.1</v>
      </c>
      <c r="AM157" s="80">
        <f>INDEX('Detected Compounds limits'!$B$2:$H$50, MATCH($Y157,'Detected Compounds limits'!$B$2:$B$50, 0), MATCH(AM$4,'Detected Compounds limits'!$B$2:$H$2,0))</f>
        <v>0.1</v>
      </c>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1"/>
      <c r="BV157" s="51"/>
      <c r="BW157" s="51"/>
      <c r="BX157" s="51"/>
      <c r="BY157" s="51"/>
      <c r="BZ157" s="51"/>
      <c r="CA157" s="52"/>
      <c r="CB157" s="69"/>
      <c r="CC157" s="70"/>
      <c r="CD157" s="70"/>
      <c r="CE157" s="70"/>
      <c r="CF157" s="70"/>
      <c r="CG157" s="70"/>
      <c r="CH157" s="70"/>
      <c r="CI157" s="70"/>
      <c r="CJ157" s="70"/>
      <c r="CK157" s="70"/>
      <c r="CL157" s="52"/>
      <c r="CM157" s="55"/>
      <c r="CN157" s="55"/>
      <c r="CO157" s="55"/>
      <c r="CP157" s="55"/>
      <c r="CQ157" s="55"/>
      <c r="CR157" s="55"/>
      <c r="CS157" s="55"/>
      <c r="CT157" s="55"/>
      <c r="CU157" s="55"/>
    </row>
    <row r="158" spans="1:99" x14ac:dyDescent="0.25">
      <c r="A158" s="27"/>
      <c r="B158" s="27"/>
      <c r="C158" s="27"/>
      <c r="D158" s="27"/>
      <c r="E158" s="27"/>
      <c r="F158" s="27"/>
      <c r="G158" s="27"/>
      <c r="H158" s="27"/>
      <c r="I158" s="27"/>
      <c r="J158" s="27"/>
      <c r="K158" s="51"/>
      <c r="L158" s="51"/>
      <c r="M158" s="51"/>
      <c r="N158" s="51"/>
      <c r="O158" s="51"/>
      <c r="P158" s="51"/>
      <c r="Q158" s="51"/>
      <c r="R158" s="51"/>
      <c r="S158" s="51"/>
      <c r="T158" s="51"/>
      <c r="U158" s="52"/>
      <c r="V158" s="80" t="str">
        <f>INDEX('Detected Compounds limits'!$B$2:$I$50, MATCH($Y158,'Detected Compounds limits'!$B$2:$B$50, 0), MATCH(V$4,'Detected Compounds limits'!$B$2:$I$2,0))</f>
        <v xml:space="preserve"> </v>
      </c>
      <c r="W158" s="80"/>
      <c r="X158" s="81"/>
      <c r="Y158" s="82" t="s">
        <v>20</v>
      </c>
      <c r="Z158" s="80"/>
      <c r="AA158" s="80"/>
      <c r="AB158" s="80"/>
      <c r="AC158" s="80"/>
      <c r="AD158" s="80"/>
      <c r="AE158" s="80"/>
      <c r="AF158" s="80">
        <v>1.4999999999999999E-2</v>
      </c>
      <c r="AG158" s="80"/>
      <c r="AH158" s="80"/>
      <c r="AI158" s="83">
        <v>1.4999999999999999E-2</v>
      </c>
      <c r="AJ158" s="80">
        <f>INDEX('Detected Compounds limits'!$B$2:$H$50, MATCH($Y158,'Detected Compounds limits'!$B$2:$B$50, 0), MATCH(AJ$4,'Detected Compounds limits'!$B$2:$H$2,0))</f>
        <v>1.4999999999999999E-2</v>
      </c>
      <c r="AK158" s="80">
        <f>INDEX('Detected Compounds limits'!$B$2:$H$50, MATCH($Y158,'Detected Compounds limits'!$B$2:$B$50, 0), MATCH(AK$2,'Detected Compounds limits'!$B$2:$H$2,0))</f>
        <v>0.1</v>
      </c>
      <c r="AL158" s="80">
        <f>INDEX('Detected Compounds limits'!$B$2:$H$50, MATCH($Y158,'Detected Compounds limits'!$B$2:$B$50, 0), MATCH(AL$4,'Detected Compounds limits'!$B$2:$H$2,0))</f>
        <v>0.1</v>
      </c>
      <c r="AM158" s="80">
        <f>INDEX('Detected Compounds limits'!$B$2:$H$50, MATCH($Y158,'Detected Compounds limits'!$B$2:$B$50, 0), MATCH(AM$4,'Detected Compounds limits'!$B$2:$H$2,0))</f>
        <v>10</v>
      </c>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1"/>
      <c r="BV158" s="51"/>
      <c r="BW158" s="51"/>
      <c r="BX158" s="51"/>
      <c r="BY158" s="51"/>
      <c r="BZ158" s="51"/>
      <c r="CA158" s="52"/>
      <c r="CB158" s="69"/>
      <c r="CC158" s="70"/>
      <c r="CD158" s="70"/>
      <c r="CE158" s="70"/>
      <c r="CF158" s="70"/>
      <c r="CG158" s="70"/>
      <c r="CH158" s="70"/>
      <c r="CI158" s="70"/>
      <c r="CJ158" s="70"/>
      <c r="CK158" s="70"/>
      <c r="CL158" s="52"/>
      <c r="CM158" s="55"/>
      <c r="CN158" s="55"/>
      <c r="CO158" s="55"/>
      <c r="CP158" s="55"/>
      <c r="CQ158" s="55"/>
      <c r="CR158" s="55"/>
      <c r="CS158" s="55" t="s">
        <v>209</v>
      </c>
      <c r="CT158" s="55"/>
      <c r="CU158" s="55"/>
    </row>
    <row r="159" spans="1:99" x14ac:dyDescent="0.25">
      <c r="A159" s="27"/>
      <c r="B159" s="27"/>
      <c r="C159" s="27"/>
      <c r="D159" s="27"/>
      <c r="E159" s="27"/>
      <c r="F159" s="27"/>
      <c r="G159" s="27"/>
      <c r="H159" s="27"/>
      <c r="I159" s="27"/>
      <c r="J159" s="27"/>
      <c r="K159" s="51"/>
      <c r="L159" s="51"/>
      <c r="M159" s="51"/>
      <c r="N159" s="51"/>
      <c r="O159" s="51"/>
      <c r="P159" s="51"/>
      <c r="Q159" s="51"/>
      <c r="R159" s="51"/>
      <c r="S159" s="51"/>
      <c r="T159" s="51"/>
      <c r="U159" s="52"/>
      <c r="V159" s="80" t="str">
        <f>INDEX('Detected Compounds limits'!$B$2:$I$50, MATCH($Y159,'Detected Compounds limits'!$B$2:$B$50, 0), MATCH(V$4,'Detected Compounds limits'!$B$2:$I$2,0))</f>
        <v xml:space="preserve"> </v>
      </c>
      <c r="W159" s="80"/>
      <c r="X159" s="81"/>
      <c r="Y159" s="82" t="s">
        <v>22</v>
      </c>
      <c r="Z159" s="80">
        <v>2.9999999999999997E-5</v>
      </c>
      <c r="AA159" s="80">
        <v>2.9999999999999997E-5</v>
      </c>
      <c r="AB159" s="80"/>
      <c r="AC159" s="80"/>
      <c r="AD159" s="80">
        <v>7.2999999999999999E-5</v>
      </c>
      <c r="AE159" s="80">
        <v>4.3999999999999999E-5</v>
      </c>
      <c r="AF159" s="80">
        <v>2.0000000000000001E-4</v>
      </c>
      <c r="AG159" s="80">
        <v>6.2000000000000003E-5</v>
      </c>
      <c r="AH159" s="80">
        <v>7.3999999999999996E-5</v>
      </c>
      <c r="AI159" s="83">
        <v>2.0000000000000001E-4</v>
      </c>
      <c r="AJ159" s="80">
        <f>INDEX('Detected Compounds limits'!$B$2:$H$50, MATCH($Y159,'Detected Compounds limits'!$B$2:$B$50, 0), MATCH(AJ$4,'Detected Compounds limits'!$B$2:$H$2,0))</f>
        <v>3.0000000000000001E-5</v>
      </c>
      <c r="AK159" s="80">
        <f>INDEX('Detected Compounds limits'!$B$2:$H$50, MATCH($Y159,'Detected Compounds limits'!$B$2:$B$50, 0), MATCH(AK$2,'Detected Compounds limits'!$B$2:$H$2,0))</f>
        <v>4.6000000000000001E-4</v>
      </c>
      <c r="AL159" s="80">
        <f>INDEX('Detected Compounds limits'!$B$2:$H$50, MATCH($Y159,'Detected Compounds limits'!$B$2:$B$50, 0), MATCH(AL$4,'Detected Compounds limits'!$B$2:$H$2,0))</f>
        <v>4.6000000000000001E-4</v>
      </c>
      <c r="AM159" s="80">
        <f>INDEX('Detected Compounds limits'!$B$2:$H$50, MATCH($Y159,'Detected Compounds limits'!$B$2:$B$50, 0), MATCH(AM$4,'Detected Compounds limits'!$B$2:$H$2,0))</f>
        <v>4.6000000000000001E-4</v>
      </c>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1"/>
      <c r="BV159" s="51"/>
      <c r="BW159" s="51"/>
      <c r="BX159" s="51"/>
      <c r="BY159" s="51"/>
      <c r="BZ159" s="51"/>
      <c r="CA159" s="52"/>
      <c r="CB159" s="69"/>
      <c r="CC159" s="70"/>
      <c r="CD159" s="70"/>
      <c r="CE159" s="70"/>
      <c r="CF159" s="70"/>
      <c r="CG159" s="70"/>
      <c r="CH159" s="70"/>
      <c r="CI159" s="70"/>
      <c r="CJ159" s="70"/>
      <c r="CK159" s="70"/>
      <c r="CL159" s="52"/>
      <c r="CM159" s="54" t="s">
        <v>209</v>
      </c>
      <c r="CN159" s="54" t="s">
        <v>209</v>
      </c>
      <c r="CO159" s="54"/>
      <c r="CP159" s="54"/>
      <c r="CQ159" s="54"/>
      <c r="CR159" s="56"/>
      <c r="CS159" s="54"/>
      <c r="CT159" s="54"/>
      <c r="CU159" s="54"/>
    </row>
    <row r="160" spans="1:99" x14ac:dyDescent="0.25">
      <c r="A160" s="27"/>
      <c r="B160" s="27"/>
      <c r="C160" s="27"/>
      <c r="D160" s="27"/>
      <c r="E160" s="27"/>
      <c r="F160" s="27"/>
      <c r="G160" s="27"/>
      <c r="H160" s="27"/>
      <c r="I160" s="27"/>
      <c r="J160" s="27"/>
      <c r="K160" s="51"/>
      <c r="L160" s="51"/>
      <c r="M160" s="51"/>
      <c r="N160" s="51"/>
      <c r="O160" s="51"/>
      <c r="P160" s="51"/>
      <c r="Q160" s="51"/>
      <c r="R160" s="51"/>
      <c r="S160" s="51"/>
      <c r="T160" s="51"/>
      <c r="U160" s="52"/>
      <c r="V160" s="80" t="str">
        <f>INDEX('Detected Compounds limits'!$B$2:$I$50, MATCH($Y160,'Detected Compounds limits'!$B$2:$B$50, 0), MATCH(V$4,'Detected Compounds limits'!$B$2:$I$2,0))</f>
        <v xml:space="preserve"> </v>
      </c>
      <c r="W160" s="80"/>
      <c r="X160" s="81"/>
      <c r="Y160" s="82" t="s">
        <v>28</v>
      </c>
      <c r="Z160" s="80"/>
      <c r="AA160" s="80"/>
      <c r="AB160" s="80">
        <v>3.1000000000000001E-5</v>
      </c>
      <c r="AC160" s="80"/>
      <c r="AD160" s="80"/>
      <c r="AE160" s="80"/>
      <c r="AF160" s="80"/>
      <c r="AG160" s="80"/>
      <c r="AH160" s="80"/>
      <c r="AI160" s="83">
        <v>3.1000000000000001E-5</v>
      </c>
      <c r="AJ160" s="80">
        <f>INDEX('Detected Compounds limits'!$B$2:$H$50, MATCH($Y160,'Detected Compounds limits'!$B$2:$B$50, 0), MATCH(AJ$4,'Detected Compounds limits'!$B$2:$H$2,0))</f>
        <v>3.0000000000000001E-5</v>
      </c>
      <c r="AK160" s="80">
        <f>INDEX('Detected Compounds limits'!$B$2:$H$50, MATCH($Y160,'Detected Compounds limits'!$B$2:$B$50, 0), MATCH(AK$2,'Detected Compounds limits'!$B$2:$H$2,0))</f>
        <v>0.1</v>
      </c>
      <c r="AL160" s="80">
        <f>INDEX('Detected Compounds limits'!$B$2:$H$50, MATCH($Y160,'Detected Compounds limits'!$B$2:$B$50, 0), MATCH(AL$4,'Detected Compounds limits'!$B$2:$H$2,0))</f>
        <v>0.1</v>
      </c>
      <c r="AM160" s="80">
        <f>INDEX('Detected Compounds limits'!$B$2:$H$50, MATCH($Y160,'Detected Compounds limits'!$B$2:$B$50, 0), MATCH(AM$4,'Detected Compounds limits'!$B$2:$H$2,0))</f>
        <v>2.0000000000000001E-4</v>
      </c>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1"/>
      <c r="BV160" s="51"/>
      <c r="BW160" s="51"/>
      <c r="BX160" s="51"/>
      <c r="BY160" s="51"/>
      <c r="BZ160" s="51"/>
      <c r="CA160" s="52"/>
      <c r="CB160" s="69"/>
      <c r="CC160" s="70"/>
      <c r="CD160" s="70"/>
      <c r="CE160" s="70"/>
      <c r="CF160" s="70"/>
      <c r="CG160" s="70"/>
      <c r="CH160" s="70"/>
      <c r="CI160" s="70"/>
      <c r="CJ160" s="70"/>
      <c r="CK160" s="70"/>
      <c r="CL160" s="52"/>
      <c r="CM160" s="55"/>
      <c r="CN160" s="55"/>
      <c r="CO160" s="55"/>
      <c r="CP160" s="55"/>
      <c r="CQ160" s="55"/>
      <c r="CR160" s="55"/>
      <c r="CS160" s="55"/>
      <c r="CT160" s="55"/>
      <c r="CU160" s="55"/>
    </row>
    <row r="161" spans="1:99" x14ac:dyDescent="0.25">
      <c r="A161" s="27"/>
      <c r="B161" s="27"/>
      <c r="C161" s="27"/>
      <c r="D161" s="27"/>
      <c r="E161" s="27"/>
      <c r="F161" s="27"/>
      <c r="G161" s="27"/>
      <c r="H161" s="27"/>
      <c r="I161" s="27"/>
      <c r="J161" s="27"/>
      <c r="K161" s="51"/>
      <c r="L161" s="51"/>
      <c r="M161" s="51"/>
      <c r="N161" s="51"/>
      <c r="O161" s="51"/>
      <c r="P161" s="51"/>
      <c r="Q161" s="51"/>
      <c r="R161" s="51"/>
      <c r="S161" s="51"/>
      <c r="T161" s="51"/>
      <c r="U161" s="52"/>
      <c r="V161" s="80" t="str">
        <f>INDEX('Detected Compounds limits'!$B$2:$I$50, MATCH($Y161,'Detected Compounds limits'!$B$2:$B$50, 0), MATCH(V$4,'Detected Compounds limits'!$B$2:$I$2,0))</f>
        <v xml:space="preserve"> </v>
      </c>
      <c r="W161" s="80"/>
      <c r="X161" s="81"/>
      <c r="Y161" s="82" t="s">
        <v>31</v>
      </c>
      <c r="Z161" s="80"/>
      <c r="AA161" s="80"/>
      <c r="AB161" s="80">
        <v>2.9999999999999997E-5</v>
      </c>
      <c r="AC161" s="80"/>
      <c r="AD161" s="80"/>
      <c r="AE161" s="80"/>
      <c r="AF161" s="80"/>
      <c r="AG161" s="80"/>
      <c r="AH161" s="80"/>
      <c r="AI161" s="83">
        <v>2.9999999999999997E-5</v>
      </c>
      <c r="AJ161" s="80">
        <f>INDEX('Detected Compounds limits'!$B$2:$H$50, MATCH($Y161,'Detected Compounds limits'!$B$2:$B$50, 0), MATCH(AJ$4,'Detected Compounds limits'!$B$2:$H$2,0))</f>
        <v>3.0000000000000001E-5</v>
      </c>
      <c r="AK161" s="80">
        <f>INDEX('Detected Compounds limits'!$B$2:$H$50, MATCH($Y161,'Detected Compounds limits'!$B$2:$B$50, 0), MATCH(AK$2,'Detected Compounds limits'!$B$2:$H$2,0))</f>
        <v>3.0000000000000001E-5</v>
      </c>
      <c r="AL161" s="80">
        <f>INDEX('Detected Compounds limits'!$B$2:$H$50, MATCH($Y161,'Detected Compounds limits'!$B$2:$B$50, 0), MATCH(AL$4,'Detected Compounds limits'!$B$2:$H$2,0))</f>
        <v>3.0000000000000001E-5</v>
      </c>
      <c r="AM161" s="80">
        <f>INDEX('Detected Compounds limits'!$B$2:$H$50, MATCH($Y161,'Detected Compounds limits'!$B$2:$B$50, 0), MATCH(AM$4,'Detected Compounds limits'!$B$2:$H$2,0))</f>
        <v>3.0000000000000001E-5</v>
      </c>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1"/>
      <c r="BV161" s="51"/>
      <c r="BW161" s="51"/>
      <c r="BX161" s="51"/>
      <c r="BY161" s="51"/>
      <c r="BZ161" s="51"/>
      <c r="CA161" s="52"/>
      <c r="CB161" s="69"/>
      <c r="CC161" s="70"/>
      <c r="CD161" s="70"/>
      <c r="CE161" s="70"/>
      <c r="CF161" s="70"/>
      <c r="CG161" s="70"/>
      <c r="CH161" s="70"/>
      <c r="CI161" s="70"/>
      <c r="CJ161" s="70"/>
      <c r="CK161" s="70"/>
      <c r="CL161" s="52"/>
      <c r="CM161" s="54"/>
      <c r="CN161" s="54"/>
      <c r="CO161" s="54" t="s">
        <v>209</v>
      </c>
      <c r="CP161" s="54"/>
      <c r="CQ161" s="54"/>
      <c r="CR161" s="56"/>
      <c r="CS161" s="54"/>
      <c r="CT161" s="54"/>
      <c r="CU161" s="54"/>
    </row>
    <row r="162" spans="1:99" x14ac:dyDescent="0.25">
      <c r="A162" s="27"/>
      <c r="B162" s="27"/>
      <c r="C162" s="27"/>
      <c r="D162" s="27"/>
      <c r="E162" s="27"/>
      <c r="F162" s="27"/>
      <c r="G162" s="27"/>
      <c r="H162" s="27"/>
      <c r="I162" s="27"/>
      <c r="J162" s="27"/>
      <c r="K162" s="51"/>
      <c r="L162" s="51"/>
      <c r="M162" s="51"/>
      <c r="N162" s="51"/>
      <c r="O162" s="51"/>
      <c r="P162" s="51"/>
      <c r="Q162" s="51"/>
      <c r="R162" s="51"/>
      <c r="S162" s="51"/>
      <c r="T162" s="51"/>
      <c r="U162" s="52"/>
      <c r="V162" s="80" t="str">
        <f>INDEX('Detected Compounds limits'!$B$2:$I$50, MATCH($Y162,'Detected Compounds limits'!$B$2:$B$50, 0), MATCH(V$4,'Detected Compounds limits'!$B$2:$I$2,0))</f>
        <v xml:space="preserve"> </v>
      </c>
      <c r="W162" s="87"/>
      <c r="X162" s="81"/>
      <c r="Y162" s="82" t="s">
        <v>43</v>
      </c>
      <c r="Z162" s="80"/>
      <c r="AA162" s="80"/>
      <c r="AB162" s="80"/>
      <c r="AC162" s="80"/>
      <c r="AD162" s="80"/>
      <c r="AE162" s="80"/>
      <c r="AF162" s="80">
        <v>2.5000000000000001E-3</v>
      </c>
      <c r="AG162" s="80"/>
      <c r="AH162" s="80"/>
      <c r="AI162" s="83">
        <v>2.5000000000000001E-3</v>
      </c>
      <c r="AJ162" s="80">
        <f>INDEX('Detected Compounds limits'!$B$2:$H$50, MATCH($Y162,'Detected Compounds limits'!$B$2:$B$50, 0), MATCH(AJ$4,'Detected Compounds limits'!$B$2:$H$2,0))</f>
        <v>2.5000000000000001E-3</v>
      </c>
      <c r="AK162" s="80">
        <f>INDEX('Detected Compounds limits'!$B$2:$H$50, MATCH($Y162,'Detected Compounds limits'!$B$2:$B$50, 0), MATCH(AK$2,'Detected Compounds limits'!$B$2:$H$2,0))</f>
        <v>0.1</v>
      </c>
      <c r="AL162" s="80">
        <f>INDEX('Detected Compounds limits'!$B$2:$H$50, MATCH($Y162,'Detected Compounds limits'!$B$2:$B$50, 0), MATCH(AL$4,'Detected Compounds limits'!$B$2:$H$2,0))</f>
        <v>0.1</v>
      </c>
      <c r="AM162" s="80">
        <f>INDEX('Detected Compounds limits'!$B$2:$H$50, MATCH($Y162,'Detected Compounds limits'!$B$2:$B$50, 0), MATCH(AM$4,'Detected Compounds limits'!$B$2:$H$2,0))</f>
        <v>5.4000000000000003E-3</v>
      </c>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1"/>
      <c r="BV162" s="51"/>
      <c r="BW162" s="51"/>
      <c r="BX162" s="51"/>
      <c r="BY162" s="51"/>
      <c r="BZ162" s="51"/>
      <c r="CA162" s="52"/>
      <c r="CB162" s="69"/>
      <c r="CC162" s="70"/>
      <c r="CD162" s="70"/>
      <c r="CE162" s="70"/>
      <c r="CF162" s="70"/>
      <c r="CG162" s="70"/>
      <c r="CH162" s="70"/>
      <c r="CI162" s="70"/>
      <c r="CJ162" s="70"/>
      <c r="CK162" s="70"/>
      <c r="CL162" s="52"/>
      <c r="CM162" s="55"/>
      <c r="CN162" s="55"/>
      <c r="CO162" s="55"/>
      <c r="CP162" s="55"/>
      <c r="CQ162" s="55"/>
      <c r="CR162" s="55"/>
      <c r="CS162" s="55" t="s">
        <v>209</v>
      </c>
      <c r="CT162" s="55"/>
      <c r="CU162" s="55"/>
    </row>
    <row r="163" spans="1:99" x14ac:dyDescent="0.25">
      <c r="A163" s="27"/>
      <c r="B163" s="27"/>
      <c r="C163" s="27"/>
      <c r="D163" s="27"/>
      <c r="E163" s="27"/>
      <c r="F163" s="27"/>
      <c r="G163" s="27"/>
      <c r="H163" s="27"/>
      <c r="I163" s="27"/>
      <c r="J163" s="27"/>
      <c r="K163" s="51"/>
      <c r="L163" s="51"/>
      <c r="M163" s="51"/>
      <c r="N163" s="51"/>
      <c r="O163" s="51"/>
      <c r="P163" s="51"/>
      <c r="Q163" s="51"/>
      <c r="R163" s="51"/>
      <c r="S163" s="51"/>
      <c r="T163" s="51"/>
      <c r="U163" s="52"/>
      <c r="V163" s="80" t="str">
        <f>INDEX('Detected Compounds limits'!$B$2:$I$50, MATCH($Y163,'Detected Compounds limits'!$B$2:$B$50, 0), MATCH(V$4,'Detected Compounds limits'!$B$2:$I$2,0))</f>
        <v xml:space="preserve"> </v>
      </c>
      <c r="W163" s="80" t="s">
        <v>118</v>
      </c>
      <c r="X163" s="81"/>
      <c r="Y163" s="82" t="s">
        <v>46</v>
      </c>
      <c r="Z163" s="80"/>
      <c r="AA163" s="80"/>
      <c r="AB163" s="80"/>
      <c r="AC163" s="80">
        <v>1.7000000000000001E-4</v>
      </c>
      <c r="AD163" s="80"/>
      <c r="AE163" s="80"/>
      <c r="AF163" s="80"/>
      <c r="AG163" s="80"/>
      <c r="AH163" s="80"/>
      <c r="AI163" s="83">
        <v>1.7000000000000001E-4</v>
      </c>
      <c r="AJ163" s="80">
        <f>INDEX('Detected Compounds limits'!$B$2:$H$50, MATCH($Y163,'Detected Compounds limits'!$B$2:$B$50, 0), MATCH(AJ$4,'Detected Compounds limits'!$B$2:$H$2,0))</f>
        <v>5.0000000000000002E-5</v>
      </c>
      <c r="AK163" s="80">
        <f>INDEX('Detected Compounds limits'!$B$2:$H$50, MATCH($Y163,'Detected Compounds limits'!$B$2:$B$50, 0), MATCH(AK$2,'Detected Compounds limits'!$B$2:$H$2,0))</f>
        <v>0.1</v>
      </c>
      <c r="AL163" s="80">
        <f>INDEX('Detected Compounds limits'!$B$2:$H$50, MATCH($Y163,'Detected Compounds limits'!$B$2:$B$50, 0), MATCH(AL$4,'Detected Compounds limits'!$B$2:$H$2,0))</f>
        <v>0.1</v>
      </c>
      <c r="AM163" s="80">
        <f>INDEX('Detected Compounds limits'!$B$2:$H$50, MATCH($Y163,'Detected Compounds limits'!$B$2:$B$50, 0), MATCH(AM$4,'Detected Compounds limits'!$B$2:$H$2,0))</f>
        <v>7.6999999999999996E-4</v>
      </c>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1"/>
      <c r="BV163" s="51"/>
      <c r="BW163" s="51"/>
      <c r="BX163" s="51"/>
      <c r="BY163" s="51"/>
      <c r="BZ163" s="51"/>
      <c r="CA163" s="52"/>
      <c r="CB163" s="69"/>
      <c r="CC163" s="70"/>
      <c r="CD163" s="70"/>
      <c r="CE163" s="70"/>
      <c r="CF163" s="70"/>
      <c r="CG163" s="70"/>
      <c r="CH163" s="70"/>
      <c r="CI163" s="70"/>
      <c r="CJ163" s="70"/>
      <c r="CK163" s="70"/>
      <c r="CL163" s="52"/>
      <c r="CM163" s="55"/>
      <c r="CN163" s="55"/>
      <c r="CO163" s="55"/>
      <c r="CP163" s="55"/>
      <c r="CQ163" s="55"/>
      <c r="CR163" s="55"/>
      <c r="CS163" s="55"/>
      <c r="CT163" s="55"/>
      <c r="CU163" s="55"/>
    </row>
    <row r="164" spans="1:99" x14ac:dyDescent="0.25">
      <c r="A164" s="27"/>
      <c r="B164" s="27"/>
      <c r="C164" s="27"/>
      <c r="D164" s="27"/>
      <c r="E164" s="27"/>
      <c r="F164" s="27"/>
      <c r="G164" s="27"/>
      <c r="H164" s="27"/>
      <c r="I164" s="27"/>
      <c r="J164" s="27"/>
      <c r="K164" s="51"/>
      <c r="L164" s="51"/>
      <c r="M164" s="51"/>
      <c r="N164" s="51"/>
      <c r="O164" s="51"/>
      <c r="P164" s="51"/>
      <c r="Q164" s="51"/>
      <c r="R164" s="51"/>
      <c r="S164" s="51"/>
      <c r="T164" s="51"/>
      <c r="U164" s="52"/>
      <c r="V164" s="80" t="str">
        <f>INDEX('Detected Compounds limits'!$B$2:$I$50, MATCH($Y164,'Detected Compounds limits'!$B$2:$B$50, 0), MATCH(V$4,'Detected Compounds limits'!$B$2:$I$2,0))</f>
        <v>x</v>
      </c>
      <c r="W164" s="80"/>
      <c r="X164" s="81"/>
      <c r="Y164" s="82" t="s">
        <v>63</v>
      </c>
      <c r="Z164" s="80"/>
      <c r="AA164" s="80"/>
      <c r="AB164" s="80"/>
      <c r="AC164" s="80"/>
      <c r="AD164" s="80"/>
      <c r="AE164" s="80"/>
      <c r="AF164" s="80"/>
      <c r="AG164" s="80">
        <v>0.02</v>
      </c>
      <c r="AH164" s="80"/>
      <c r="AI164" s="83">
        <v>0.02</v>
      </c>
      <c r="AJ164" s="80">
        <f>INDEX('Detected Compounds limits'!$B$2:$H$50, MATCH($Y164,'Detected Compounds limits'!$B$2:$B$50, 0), MATCH(AJ$4,'Detected Compounds limits'!$B$2:$H$2,0))</f>
        <v>0.02</v>
      </c>
      <c r="AK164" s="80">
        <f>INDEX('Detected Compounds limits'!$B$2:$H$50, MATCH($Y164,'Detected Compounds limits'!$B$2:$B$50, 0), MATCH(AK$2,'Detected Compounds limits'!$B$2:$H$2,0))</f>
        <v>10</v>
      </c>
      <c r="AL164" s="80">
        <f>INDEX('Detected Compounds limits'!$B$2:$H$50, MATCH($Y164,'Detected Compounds limits'!$B$2:$B$50, 0), MATCH(AL$4,'Detected Compounds limits'!$B$2:$H$2,0))</f>
        <v>10</v>
      </c>
      <c r="AM164" s="80">
        <f>INDEX('Detected Compounds limits'!$B$2:$H$50, MATCH($Y164,'Detected Compounds limits'!$B$2:$B$50, 0), MATCH(AM$4,'Detected Compounds limits'!$B$2:$H$2,0))</f>
        <v>21.7</v>
      </c>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1"/>
      <c r="BV164" s="51"/>
      <c r="BW164" s="51"/>
      <c r="BX164" s="51"/>
      <c r="BY164" s="51"/>
      <c r="BZ164" s="51"/>
      <c r="CA164" s="52"/>
      <c r="CB164" s="69"/>
      <c r="CC164" s="70"/>
      <c r="CD164" s="70"/>
      <c r="CE164" s="70"/>
      <c r="CF164" s="70"/>
      <c r="CG164" s="70"/>
      <c r="CH164" s="70"/>
      <c r="CI164" s="70"/>
      <c r="CJ164" s="70"/>
      <c r="CK164" s="70"/>
      <c r="CL164" s="52"/>
      <c r="CM164" s="54"/>
      <c r="CN164" s="54"/>
      <c r="CO164" s="54"/>
      <c r="CP164" s="54"/>
      <c r="CQ164" s="54"/>
      <c r="CR164" s="56"/>
      <c r="CS164" s="54"/>
      <c r="CT164" s="54" t="s">
        <v>209</v>
      </c>
      <c r="CU164" s="54"/>
    </row>
    <row r="165" spans="1:99" x14ac:dyDescent="0.25">
      <c r="A165" s="27"/>
      <c r="B165" s="27"/>
      <c r="C165" s="27"/>
      <c r="D165" s="27"/>
      <c r="E165" s="27"/>
      <c r="F165" s="27"/>
      <c r="G165" s="27"/>
      <c r="H165" s="27"/>
      <c r="I165" s="27"/>
      <c r="J165" s="27"/>
      <c r="K165" s="51"/>
      <c r="L165" s="51"/>
      <c r="M165" s="51"/>
      <c r="N165" s="51"/>
      <c r="O165" s="51"/>
      <c r="P165" s="51"/>
      <c r="Q165" s="51"/>
      <c r="R165" s="51"/>
      <c r="S165" s="51"/>
      <c r="T165" s="51"/>
      <c r="U165" s="52"/>
      <c r="V165" s="80" t="str">
        <f>INDEX('Detected Compounds limits'!$B$2:$I$50, MATCH($Y165,'Detected Compounds limits'!$B$2:$B$50, 0), MATCH(V$4,'Detected Compounds limits'!$B$2:$I$2,0))</f>
        <v xml:space="preserve"> </v>
      </c>
      <c r="W165" s="80"/>
      <c r="X165" s="81"/>
      <c r="Y165" s="82" t="s">
        <v>73</v>
      </c>
      <c r="Z165" s="80"/>
      <c r="AA165" s="80"/>
      <c r="AB165" s="80"/>
      <c r="AC165" s="80">
        <v>1E-4</v>
      </c>
      <c r="AD165" s="80"/>
      <c r="AE165" s="80"/>
      <c r="AF165" s="80"/>
      <c r="AG165" s="80"/>
      <c r="AH165" s="80"/>
      <c r="AI165" s="83">
        <v>1E-4</v>
      </c>
      <c r="AJ165" s="80">
        <f>INDEX('Detected Compounds limits'!$B$2:$H$50, MATCH($Y165,'Detected Compounds limits'!$B$2:$B$50, 0), MATCH(AJ$4,'Detected Compounds limits'!$B$2:$H$2,0))</f>
        <v>1E-4</v>
      </c>
      <c r="AK165" s="80">
        <f>INDEX('Detected Compounds limits'!$B$2:$H$50, MATCH($Y165,'Detected Compounds limits'!$B$2:$B$50, 0), MATCH(AK$2,'Detected Compounds limits'!$B$2:$H$2,0))</f>
        <v>0.1</v>
      </c>
      <c r="AL165" s="80">
        <f>INDEX('Detected Compounds limits'!$B$2:$H$50, MATCH($Y165,'Detected Compounds limits'!$B$2:$B$50, 0), MATCH(AL$4,'Detected Compounds limits'!$B$2:$H$2,0))</f>
        <v>0.1</v>
      </c>
      <c r="AM165" s="80">
        <f>INDEX('Detected Compounds limits'!$B$2:$H$50, MATCH($Y165,'Detected Compounds limits'!$B$2:$B$50, 0), MATCH(AM$4,'Detected Compounds limits'!$B$2:$H$2,0))</f>
        <v>2.7E-4</v>
      </c>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1"/>
      <c r="BV165" s="51"/>
      <c r="BW165" s="51"/>
      <c r="BX165" s="51"/>
      <c r="BY165" s="51"/>
      <c r="BZ165" s="51"/>
      <c r="CA165" s="52"/>
      <c r="CB165" s="69"/>
      <c r="CC165" s="70"/>
      <c r="CD165" s="70"/>
      <c r="CE165" s="70"/>
      <c r="CF165" s="70"/>
      <c r="CG165" s="70"/>
      <c r="CH165" s="70"/>
      <c r="CI165" s="70"/>
      <c r="CJ165" s="70"/>
      <c r="CK165" s="70"/>
      <c r="CL165" s="52"/>
      <c r="CM165" s="55"/>
      <c r="CN165" s="55"/>
      <c r="CO165" s="55"/>
      <c r="CP165" s="55" t="s">
        <v>209</v>
      </c>
      <c r="CQ165" s="55"/>
      <c r="CR165" s="55"/>
      <c r="CS165" s="55"/>
      <c r="CT165" s="55"/>
      <c r="CU165" s="55"/>
    </row>
    <row r="166" spans="1:99" x14ac:dyDescent="0.25">
      <c r="A166" s="27"/>
      <c r="B166" s="27"/>
      <c r="C166" s="27"/>
      <c r="D166" s="27"/>
      <c r="E166" s="27"/>
      <c r="F166" s="27"/>
      <c r="G166" s="27"/>
      <c r="H166" s="27"/>
      <c r="I166" s="27"/>
      <c r="J166" s="27"/>
      <c r="K166" s="51"/>
      <c r="L166" s="51"/>
      <c r="M166" s="51"/>
      <c r="N166" s="51"/>
      <c r="O166" s="51"/>
      <c r="P166" s="51"/>
      <c r="Q166" s="51"/>
      <c r="R166" s="51"/>
      <c r="S166" s="51"/>
      <c r="T166" s="51"/>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1"/>
      <c r="BV166" s="51"/>
      <c r="BW166" s="51"/>
      <c r="BX166" s="51"/>
      <c r="BY166" s="51"/>
      <c r="BZ166" s="51"/>
      <c r="CA166" s="52"/>
      <c r="CB166" s="69"/>
      <c r="CC166" s="70"/>
      <c r="CD166" s="70"/>
      <c r="CE166" s="70"/>
      <c r="CF166" s="70"/>
      <c r="CG166" s="70"/>
      <c r="CH166" s="70"/>
      <c r="CI166" s="70"/>
      <c r="CJ166" s="70"/>
      <c r="CK166" s="70"/>
      <c r="CL166" s="52"/>
      <c r="CM166" s="53"/>
      <c r="CN166" s="53"/>
      <c r="CO166" s="53"/>
      <c r="CP166" s="53"/>
      <c r="CQ166" s="53"/>
      <c r="CR166" s="53"/>
      <c r="CS166" s="53"/>
      <c r="CT166" s="53"/>
      <c r="CU166" s="53"/>
    </row>
    <row r="167" spans="1:99" x14ac:dyDescent="0.25">
      <c r="A167" s="27"/>
      <c r="B167" s="27"/>
      <c r="C167" s="27"/>
      <c r="D167" s="27"/>
      <c r="E167" s="27"/>
      <c r="F167" s="27"/>
      <c r="G167" s="27"/>
      <c r="H167" s="27"/>
      <c r="I167" s="27"/>
      <c r="J167" s="27"/>
      <c r="K167" s="51"/>
      <c r="L167" s="51"/>
      <c r="M167" s="51"/>
      <c r="N167" s="51"/>
      <c r="O167" s="51"/>
      <c r="P167" s="51"/>
      <c r="Q167" s="51"/>
      <c r="R167" s="51"/>
      <c r="S167" s="51"/>
      <c r="T167" s="51"/>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1"/>
      <c r="BV167" s="51"/>
      <c r="BW167" s="51"/>
      <c r="BX167" s="51"/>
      <c r="BY167" s="51"/>
      <c r="BZ167" s="51"/>
      <c r="CA167" s="52"/>
      <c r="CB167" s="69"/>
      <c r="CC167" s="70"/>
      <c r="CD167" s="70"/>
      <c r="CE167" s="70"/>
      <c r="CF167" s="70"/>
      <c r="CG167" s="70"/>
      <c r="CH167" s="70"/>
      <c r="CI167" s="70"/>
      <c r="CJ167" s="70"/>
      <c r="CK167" s="70"/>
      <c r="CL167" s="52"/>
      <c r="CM167" s="53"/>
      <c r="CN167" s="53"/>
      <c r="CO167" s="53"/>
      <c r="CP167" s="53"/>
      <c r="CQ167" s="53"/>
      <c r="CR167" s="53"/>
      <c r="CS167" s="53"/>
      <c r="CT167" s="53"/>
      <c r="CU167" s="53"/>
    </row>
    <row r="168" spans="1:99" x14ac:dyDescent="0.25">
      <c r="A168" s="27"/>
      <c r="B168" s="27"/>
      <c r="C168" s="27"/>
      <c r="D168" s="27"/>
      <c r="E168" s="27"/>
      <c r="F168" s="27"/>
      <c r="G168" s="27"/>
      <c r="H168" s="27"/>
      <c r="I168" s="27"/>
      <c r="J168" s="27"/>
      <c r="K168" s="51"/>
      <c r="L168" s="51"/>
      <c r="M168" s="51"/>
      <c r="N168" s="51"/>
      <c r="O168" s="51"/>
      <c r="P168" s="51"/>
      <c r="Q168" s="51"/>
      <c r="R168" s="51"/>
      <c r="S168" s="51"/>
      <c r="T168" s="51"/>
      <c r="U168" s="52"/>
      <c r="V168" s="52"/>
      <c r="W168" s="52"/>
      <c r="X168" s="52"/>
      <c r="Y168" s="52" t="str">
        <f>Y155</f>
        <v xml:space="preserve"> Oberschachen</v>
      </c>
      <c r="Z168" s="90" t="str">
        <f>Z156</f>
        <v>30/03</v>
      </c>
      <c r="AA168" s="90" t="str">
        <f t="shared" ref="AA168:AH168" si="32">AA156</f>
        <v>27/04</v>
      </c>
      <c r="AB168" s="90" t="str">
        <f t="shared" si="32"/>
        <v>25/05</v>
      </c>
      <c r="AC168" s="90" t="str">
        <f t="shared" si="32"/>
        <v>22/06</v>
      </c>
      <c r="AD168" s="90" t="str">
        <f t="shared" si="32"/>
        <v>21/07</v>
      </c>
      <c r="AE168" s="90" t="str">
        <f t="shared" si="32"/>
        <v>17/08</v>
      </c>
      <c r="AF168" s="90" t="str">
        <f t="shared" si="32"/>
        <v>13/09</v>
      </c>
      <c r="AG168" s="90" t="str">
        <f t="shared" si="32"/>
        <v>12/10</v>
      </c>
      <c r="AH168" s="90" t="str">
        <f t="shared" si="32"/>
        <v>08/11</v>
      </c>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1"/>
      <c r="BV168" s="51"/>
      <c r="BW168" s="51"/>
      <c r="BX168" s="51"/>
      <c r="BY168" s="51"/>
      <c r="BZ168" s="51"/>
      <c r="CA168" s="52"/>
      <c r="CB168" s="57" t="s">
        <v>237</v>
      </c>
      <c r="CC168" s="90" t="s">
        <v>114</v>
      </c>
      <c r="CD168" s="90" t="s">
        <v>113</v>
      </c>
      <c r="CE168" s="90" t="s">
        <v>112</v>
      </c>
      <c r="CF168" s="90" t="s">
        <v>107</v>
      </c>
      <c r="CG168" s="90" t="s">
        <v>111</v>
      </c>
      <c r="CH168" s="90" t="s">
        <v>98</v>
      </c>
      <c r="CI168" s="90" t="s">
        <v>97</v>
      </c>
      <c r="CJ168" s="90" t="s">
        <v>96</v>
      </c>
      <c r="CK168" s="90" t="s">
        <v>95</v>
      </c>
      <c r="CL168" s="52"/>
      <c r="CM168" s="53"/>
      <c r="CN168" s="53"/>
      <c r="CO168" s="53"/>
      <c r="CP168" s="53"/>
      <c r="CQ168" s="53"/>
      <c r="CR168" s="53"/>
      <c r="CS168" s="53"/>
      <c r="CT168" s="53"/>
      <c r="CU168" s="53"/>
    </row>
    <row r="169" spans="1:99" x14ac:dyDescent="0.25">
      <c r="A169" s="27"/>
      <c r="B169" s="27"/>
      <c r="C169" s="27"/>
      <c r="D169" s="27"/>
      <c r="E169" s="27"/>
      <c r="F169" s="27"/>
      <c r="G169" s="27"/>
      <c r="H169" s="27"/>
      <c r="I169" s="27"/>
      <c r="J169" s="27"/>
      <c r="K169" s="51"/>
      <c r="L169" s="51"/>
      <c r="M169" s="51"/>
      <c r="N169" s="51"/>
      <c r="O169" s="51"/>
      <c r="P169" s="51"/>
      <c r="Q169" s="51"/>
      <c r="R169" s="51"/>
      <c r="S169" s="51"/>
      <c r="T169" s="51"/>
      <c r="U169" s="52"/>
      <c r="V169" s="52"/>
      <c r="W169" s="52"/>
      <c r="X169" s="52"/>
      <c r="Y169" s="46" t="s">
        <v>212</v>
      </c>
      <c r="Z169" s="91">
        <f t="shared" ref="Z169:AH169" si="33">SUMPRODUCT(($V157:$V165&lt;&gt;"x")*($X157:$X165&lt;&gt;"x")*(CM157:CM165="&lt;")*(Z157:Z165&gt;$AK157:$AK165))</f>
        <v>0</v>
      </c>
      <c r="AA169" s="91">
        <f t="shared" si="33"/>
        <v>0</v>
      </c>
      <c r="AB169" s="91">
        <f t="shared" si="33"/>
        <v>0</v>
      </c>
      <c r="AC169" s="91">
        <f t="shared" si="33"/>
        <v>0</v>
      </c>
      <c r="AD169" s="91">
        <f t="shared" si="33"/>
        <v>0</v>
      </c>
      <c r="AE169" s="91">
        <f t="shared" si="33"/>
        <v>0</v>
      </c>
      <c r="AF169" s="91">
        <f t="shared" si="33"/>
        <v>0</v>
      </c>
      <c r="AG169" s="91">
        <f t="shared" si="33"/>
        <v>0</v>
      </c>
      <c r="AH169" s="91">
        <f t="shared" si="33"/>
        <v>0</v>
      </c>
      <c r="AI169" s="84"/>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1"/>
      <c r="BV169" s="51"/>
      <c r="BW169" s="51"/>
      <c r="BX169" s="51"/>
      <c r="BY169" s="51"/>
      <c r="BZ169" s="51"/>
      <c r="CA169" s="52"/>
      <c r="CB169" s="104" t="s">
        <v>212</v>
      </c>
      <c r="CC169" s="91">
        <v>0</v>
      </c>
      <c r="CD169" s="91">
        <v>0</v>
      </c>
      <c r="CE169" s="91">
        <v>0</v>
      </c>
      <c r="CF169" s="91">
        <v>0</v>
      </c>
      <c r="CG169" s="91">
        <v>0</v>
      </c>
      <c r="CH169" s="91">
        <v>0</v>
      </c>
      <c r="CI169" s="91">
        <v>0</v>
      </c>
      <c r="CJ169" s="91">
        <v>0</v>
      </c>
      <c r="CK169" s="91">
        <v>0</v>
      </c>
      <c r="CL169" s="52"/>
      <c r="CM169" s="53"/>
      <c r="CN169" s="53"/>
      <c r="CO169" s="53"/>
      <c r="CP169" s="53"/>
      <c r="CQ169" s="53"/>
      <c r="CR169" s="53"/>
      <c r="CS169" s="53"/>
      <c r="CT169" s="53"/>
      <c r="CU169" s="53"/>
    </row>
    <row r="170" spans="1:99" x14ac:dyDescent="0.25">
      <c r="A170" s="27"/>
      <c r="B170" s="27"/>
      <c r="C170" s="27"/>
      <c r="D170" s="27"/>
      <c r="E170" s="27"/>
      <c r="F170" s="27"/>
      <c r="G170" s="27"/>
      <c r="H170" s="27"/>
      <c r="I170" s="27"/>
      <c r="J170" s="27"/>
      <c r="K170" s="51"/>
      <c r="L170" s="51"/>
      <c r="M170" s="51"/>
      <c r="N170" s="51"/>
      <c r="O170" s="51"/>
      <c r="P170" s="51"/>
      <c r="Q170" s="51"/>
      <c r="R170" s="51"/>
      <c r="S170" s="51"/>
      <c r="T170" s="51"/>
      <c r="U170" s="52"/>
      <c r="V170" s="52"/>
      <c r="W170" s="52"/>
      <c r="X170" s="52"/>
      <c r="Y170" s="45" t="s">
        <v>201</v>
      </c>
      <c r="Z170" s="91">
        <f t="shared" ref="Z170:AH170" si="34">SUMPRODUCT(($V157:$V165&lt;&gt;"x")*($X157:$X165&lt;&gt;"x")*(CM157:CM165&lt;&gt;"&lt;")*(Z157:Z165&gt;$AK157:$AK165))</f>
        <v>0</v>
      </c>
      <c r="AA170" s="91">
        <f t="shared" si="34"/>
        <v>0</v>
      </c>
      <c r="AB170" s="91">
        <f t="shared" si="34"/>
        <v>0</v>
      </c>
      <c r="AC170" s="91">
        <f t="shared" si="34"/>
        <v>0</v>
      </c>
      <c r="AD170" s="91">
        <f t="shared" si="34"/>
        <v>0</v>
      </c>
      <c r="AE170" s="91">
        <f t="shared" si="34"/>
        <v>0</v>
      </c>
      <c r="AF170" s="91">
        <f t="shared" si="34"/>
        <v>0</v>
      </c>
      <c r="AG170" s="91">
        <f t="shared" si="34"/>
        <v>0</v>
      </c>
      <c r="AH170" s="91">
        <f t="shared" si="34"/>
        <v>0</v>
      </c>
      <c r="AI170" s="84"/>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1"/>
      <c r="BV170" s="51"/>
      <c r="BW170" s="51"/>
      <c r="BX170" s="51"/>
      <c r="BY170" s="51"/>
      <c r="BZ170" s="51"/>
      <c r="CA170" s="52"/>
      <c r="CB170" s="58" t="s">
        <v>201</v>
      </c>
      <c r="CC170" s="91">
        <v>0</v>
      </c>
      <c r="CD170" s="91">
        <v>0</v>
      </c>
      <c r="CE170" s="91">
        <v>0</v>
      </c>
      <c r="CF170" s="91">
        <v>0</v>
      </c>
      <c r="CG170" s="91">
        <v>0</v>
      </c>
      <c r="CH170" s="91">
        <v>0</v>
      </c>
      <c r="CI170" s="91">
        <v>0</v>
      </c>
      <c r="CJ170" s="91">
        <v>0</v>
      </c>
      <c r="CK170" s="91">
        <v>0</v>
      </c>
      <c r="CL170" s="52"/>
      <c r="CM170" s="53"/>
      <c r="CN170" s="53"/>
      <c r="CO170" s="53"/>
      <c r="CP170" s="53"/>
      <c r="CQ170" s="53"/>
      <c r="CR170" s="53"/>
      <c r="CS170" s="53"/>
      <c r="CT170" s="53"/>
      <c r="CU170" s="53"/>
    </row>
    <row r="171" spans="1:99" ht="15.75" customHeight="1" x14ac:dyDescent="0.25">
      <c r="A171" s="27"/>
      <c r="B171" s="27"/>
      <c r="C171" s="27"/>
      <c r="D171" s="27"/>
      <c r="E171" s="27"/>
      <c r="F171" s="27"/>
      <c r="G171" s="27"/>
      <c r="H171" s="27"/>
      <c r="I171" s="27"/>
      <c r="J171" s="27"/>
      <c r="K171" s="51"/>
      <c r="L171" s="51"/>
      <c r="M171" s="51"/>
      <c r="N171" s="51"/>
      <c r="O171" s="51"/>
      <c r="P171" s="51"/>
      <c r="Q171" s="51"/>
      <c r="R171" s="51"/>
      <c r="S171" s="51"/>
      <c r="T171" s="51"/>
      <c r="U171" s="52"/>
      <c r="V171" s="52"/>
      <c r="W171" s="52"/>
      <c r="X171" s="52"/>
      <c r="Y171" s="40" t="s">
        <v>211</v>
      </c>
      <c r="Z171" s="91">
        <f t="shared" ref="Z171:AH171" si="35">SUMPRODUCT((Z157:Z165&gt;=$AJ157:$AJ165)*($V157:$V165&lt;&gt;"x")*($X157:$X165&lt;&gt;"x")*(CM157:CM165&lt;&gt;"&lt;")*(Z157:Z165&lt;=$AK157:$AK165))</f>
        <v>0</v>
      </c>
      <c r="AA171" s="91">
        <f t="shared" si="35"/>
        <v>0</v>
      </c>
      <c r="AB171" s="91">
        <f t="shared" si="35"/>
        <v>1</v>
      </c>
      <c r="AC171" s="91">
        <f t="shared" si="35"/>
        <v>1</v>
      </c>
      <c r="AD171" s="91">
        <f t="shared" si="35"/>
        <v>1</v>
      </c>
      <c r="AE171" s="91">
        <f t="shared" si="35"/>
        <v>1</v>
      </c>
      <c r="AF171" s="91">
        <f t="shared" si="35"/>
        <v>1</v>
      </c>
      <c r="AG171" s="91">
        <f t="shared" si="35"/>
        <v>1</v>
      </c>
      <c r="AH171" s="91">
        <f t="shared" si="35"/>
        <v>1</v>
      </c>
      <c r="AI171" s="85"/>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1"/>
      <c r="BV171" s="51"/>
      <c r="BW171" s="51"/>
      <c r="BX171" s="51"/>
      <c r="BY171" s="51"/>
      <c r="BZ171" s="51"/>
      <c r="CA171" s="52"/>
      <c r="CB171" s="59" t="s">
        <v>211</v>
      </c>
      <c r="CC171" s="91">
        <v>0</v>
      </c>
      <c r="CD171" s="91">
        <v>0</v>
      </c>
      <c r="CE171" s="91">
        <v>1</v>
      </c>
      <c r="CF171" s="91">
        <v>0</v>
      </c>
      <c r="CG171" s="91">
        <v>1</v>
      </c>
      <c r="CH171" s="91">
        <v>1</v>
      </c>
      <c r="CI171" s="91">
        <v>1</v>
      </c>
      <c r="CJ171" s="91">
        <v>1</v>
      </c>
      <c r="CK171" s="91">
        <v>1</v>
      </c>
      <c r="CL171" s="52"/>
      <c r="CM171" s="53"/>
      <c r="CN171" s="53"/>
      <c r="CO171" s="53"/>
      <c r="CP171" s="53"/>
      <c r="CQ171" s="53"/>
      <c r="CR171" s="53"/>
      <c r="CS171" s="53"/>
      <c r="CT171" s="53"/>
      <c r="CU171" s="53"/>
    </row>
    <row r="172" spans="1:99" x14ac:dyDescent="0.25">
      <c r="A172" s="27"/>
      <c r="B172" s="27"/>
      <c r="C172" s="27"/>
      <c r="D172" s="27"/>
      <c r="E172" s="27"/>
      <c r="F172" s="27"/>
      <c r="G172" s="27"/>
      <c r="H172" s="27"/>
      <c r="I172" s="27"/>
      <c r="J172" s="27"/>
      <c r="K172" s="51"/>
      <c r="L172" s="51"/>
      <c r="M172" s="51"/>
      <c r="N172" s="51"/>
      <c r="O172" s="51"/>
      <c r="P172" s="51"/>
      <c r="Q172" s="51"/>
      <c r="R172" s="51"/>
      <c r="S172" s="51"/>
      <c r="T172" s="51"/>
      <c r="U172" s="52"/>
      <c r="V172" s="52"/>
      <c r="W172" s="52"/>
      <c r="X172" s="52"/>
      <c r="Y172" s="27" t="s">
        <v>202</v>
      </c>
      <c r="Z172" s="92">
        <f t="shared" ref="Z172:AH172" si="36">SUMPRODUCT(($V157:$V165&lt;&gt;"x")*($X157:$X165&lt;&gt;"x")*(Z157:Z165&gt;0)*(CM157:CM165="&lt;")*(Z157:Z165&lt;=$AJ157:$AJ165)*(Z157:Z165&lt;=$AK157:$AK165))</f>
        <v>1</v>
      </c>
      <c r="AA172" s="92">
        <f t="shared" si="36"/>
        <v>1</v>
      </c>
      <c r="AB172" s="92">
        <f t="shared" si="36"/>
        <v>1</v>
      </c>
      <c r="AC172" s="92">
        <f t="shared" si="36"/>
        <v>1</v>
      </c>
      <c r="AD172" s="92">
        <f t="shared" si="36"/>
        <v>0</v>
      </c>
      <c r="AE172" s="92">
        <f t="shared" si="36"/>
        <v>0</v>
      </c>
      <c r="AF172" s="92">
        <f t="shared" si="36"/>
        <v>2</v>
      </c>
      <c r="AG172" s="92">
        <f t="shared" si="36"/>
        <v>0</v>
      </c>
      <c r="AH172" s="92">
        <f t="shared" si="36"/>
        <v>0</v>
      </c>
      <c r="AI172" s="84"/>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1"/>
      <c r="BV172" s="51"/>
      <c r="BW172" s="51"/>
      <c r="BX172" s="51"/>
      <c r="BY172" s="51"/>
      <c r="BZ172" s="51"/>
      <c r="CA172" s="52"/>
      <c r="CB172" s="60" t="s">
        <v>202</v>
      </c>
      <c r="CC172" s="92">
        <v>1</v>
      </c>
      <c r="CD172" s="92">
        <v>1</v>
      </c>
      <c r="CE172" s="92">
        <v>1</v>
      </c>
      <c r="CF172" s="92">
        <v>1</v>
      </c>
      <c r="CG172" s="92">
        <v>0</v>
      </c>
      <c r="CH172" s="92">
        <v>0</v>
      </c>
      <c r="CI172" s="92">
        <v>2</v>
      </c>
      <c r="CJ172" s="92">
        <v>0</v>
      </c>
      <c r="CK172" s="92">
        <v>0</v>
      </c>
      <c r="CL172" s="52"/>
      <c r="CM172" s="53"/>
      <c r="CN172" s="53"/>
      <c r="CO172" s="53"/>
      <c r="CP172" s="53"/>
      <c r="CQ172" s="53"/>
      <c r="CR172" s="53"/>
      <c r="CS172" s="53"/>
      <c r="CT172" s="53"/>
      <c r="CU172" s="53"/>
    </row>
    <row r="173" spans="1:99" x14ac:dyDescent="0.25">
      <c r="A173" s="27"/>
      <c r="B173" s="27"/>
      <c r="C173" s="27"/>
      <c r="D173" s="27"/>
      <c r="E173" s="27"/>
      <c r="F173" s="27"/>
      <c r="G173" s="27"/>
      <c r="H173" s="27"/>
      <c r="I173" s="27"/>
      <c r="J173" s="27"/>
      <c r="K173" s="51"/>
      <c r="L173" s="51"/>
      <c r="M173" s="51"/>
      <c r="N173" s="51"/>
      <c r="O173" s="51"/>
      <c r="P173" s="51"/>
      <c r="Q173" s="51"/>
      <c r="R173" s="51"/>
      <c r="S173" s="51"/>
      <c r="T173" s="51"/>
      <c r="U173" s="52"/>
      <c r="V173" s="52"/>
      <c r="W173" s="52"/>
      <c r="X173" s="52"/>
      <c r="Y173" s="38" t="s">
        <v>123</v>
      </c>
      <c r="Z173" s="91">
        <f>SUMPRODUCT(($V157:$V165="x")*(Z157:Z165&gt;0))</f>
        <v>0</v>
      </c>
      <c r="AA173" s="91">
        <f t="shared" ref="AA173:AH173" si="37">SUMPRODUCT(($V157:$V165="x")*(AA157:AA165&gt;0))</f>
        <v>0</v>
      </c>
      <c r="AB173" s="91">
        <f t="shared" si="37"/>
        <v>0</v>
      </c>
      <c r="AC173" s="91">
        <f t="shared" si="37"/>
        <v>0</v>
      </c>
      <c r="AD173" s="91">
        <f t="shared" si="37"/>
        <v>0</v>
      </c>
      <c r="AE173" s="91">
        <f t="shared" si="37"/>
        <v>0</v>
      </c>
      <c r="AF173" s="91">
        <f t="shared" si="37"/>
        <v>0</v>
      </c>
      <c r="AG173" s="91">
        <f t="shared" si="37"/>
        <v>1</v>
      </c>
      <c r="AH173" s="91">
        <f t="shared" si="37"/>
        <v>0</v>
      </c>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1"/>
      <c r="BV173" s="51"/>
      <c r="BW173" s="51"/>
      <c r="BX173" s="51"/>
      <c r="BY173" s="51"/>
      <c r="BZ173" s="51"/>
      <c r="CA173" s="52"/>
      <c r="CB173" s="61" t="s">
        <v>123</v>
      </c>
      <c r="CC173" s="91">
        <v>0</v>
      </c>
      <c r="CD173" s="91">
        <v>0</v>
      </c>
      <c r="CE173" s="91">
        <v>0</v>
      </c>
      <c r="CF173" s="91">
        <v>0</v>
      </c>
      <c r="CG173" s="91">
        <v>0</v>
      </c>
      <c r="CH173" s="91">
        <v>0</v>
      </c>
      <c r="CI173" s="91">
        <v>0</v>
      </c>
      <c r="CJ173" s="91">
        <v>1</v>
      </c>
      <c r="CK173" s="91">
        <v>0</v>
      </c>
      <c r="CL173" s="52"/>
      <c r="CM173" s="53"/>
      <c r="CN173" s="53"/>
      <c r="CO173" s="53"/>
      <c r="CP173" s="53"/>
      <c r="CQ173" s="53"/>
      <c r="CR173" s="53"/>
      <c r="CS173" s="53"/>
      <c r="CT173" s="53"/>
      <c r="CU173" s="53"/>
    </row>
    <row r="174" spans="1:99" x14ac:dyDescent="0.25">
      <c r="A174" s="27"/>
      <c r="B174" s="27"/>
      <c r="C174" s="27"/>
      <c r="D174" s="27"/>
      <c r="E174" s="27"/>
      <c r="F174" s="27"/>
      <c r="G174" s="27"/>
      <c r="H174" s="27"/>
      <c r="I174" s="27"/>
      <c r="J174" s="27"/>
      <c r="K174" s="51"/>
      <c r="L174" s="51"/>
      <c r="M174" s="51"/>
      <c r="N174" s="51"/>
      <c r="O174" s="51"/>
      <c r="P174" s="51"/>
      <c r="Q174" s="51"/>
      <c r="R174" s="51"/>
      <c r="S174" s="51"/>
      <c r="T174" s="51"/>
      <c r="U174" s="52"/>
      <c r="V174" s="52"/>
      <c r="W174" s="52"/>
      <c r="X174" s="52"/>
      <c r="Y174" s="39" t="s">
        <v>223</v>
      </c>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1"/>
      <c r="BV174" s="51"/>
      <c r="BW174" s="51"/>
      <c r="BX174" s="51"/>
      <c r="BY174" s="51"/>
      <c r="BZ174" s="51"/>
      <c r="CA174" s="52"/>
      <c r="CB174" s="69"/>
      <c r="CC174" s="70"/>
      <c r="CD174" s="70"/>
      <c r="CE174" s="70"/>
      <c r="CF174" s="70"/>
      <c r="CG174" s="70"/>
      <c r="CH174" s="70"/>
      <c r="CI174" s="70"/>
      <c r="CJ174" s="70"/>
      <c r="CK174" s="70"/>
      <c r="CL174" s="52"/>
      <c r="CM174" s="53"/>
      <c r="CN174" s="53"/>
      <c r="CO174" s="53"/>
      <c r="CP174" s="53"/>
      <c r="CQ174" s="53"/>
      <c r="CR174" s="53"/>
      <c r="CS174" s="53"/>
      <c r="CT174" s="53"/>
      <c r="CU174" s="53"/>
    </row>
    <row r="175" spans="1:99" x14ac:dyDescent="0.25">
      <c r="A175" s="27"/>
      <c r="B175" s="27"/>
      <c r="C175" s="27"/>
      <c r="D175" s="27"/>
      <c r="E175" s="27"/>
      <c r="F175" s="27"/>
      <c r="G175" s="27"/>
      <c r="H175" s="27"/>
      <c r="I175" s="27"/>
      <c r="J175" s="27"/>
      <c r="K175" s="51"/>
      <c r="L175" s="51"/>
      <c r="M175" s="51"/>
      <c r="N175" s="51"/>
      <c r="O175" s="51"/>
      <c r="P175" s="51"/>
      <c r="Q175" s="51"/>
      <c r="R175" s="51"/>
      <c r="S175" s="51"/>
      <c r="T175" s="51"/>
      <c r="U175" s="52"/>
      <c r="V175" s="52"/>
      <c r="W175" s="52"/>
      <c r="X175" s="52"/>
      <c r="Y175" s="52" t="s">
        <v>222</v>
      </c>
      <c r="Z175" s="52">
        <f>SUM(Z169:Z173)</f>
        <v>1</v>
      </c>
      <c r="AA175" s="52">
        <f t="shared" ref="AA175:AH175" si="38">SUM(AA169:AA173)</f>
        <v>1</v>
      </c>
      <c r="AB175" s="52">
        <f t="shared" si="38"/>
        <v>2</v>
      </c>
      <c r="AC175" s="52">
        <f t="shared" si="38"/>
        <v>2</v>
      </c>
      <c r="AD175" s="52">
        <f t="shared" si="38"/>
        <v>1</v>
      </c>
      <c r="AE175" s="52">
        <f t="shared" si="38"/>
        <v>1</v>
      </c>
      <c r="AF175" s="52">
        <f t="shared" si="38"/>
        <v>3</v>
      </c>
      <c r="AG175" s="52">
        <f t="shared" si="38"/>
        <v>2</v>
      </c>
      <c r="AH175" s="52">
        <f t="shared" si="38"/>
        <v>1</v>
      </c>
      <c r="AI175" s="84">
        <f>MAX(Z175:AH175)</f>
        <v>3</v>
      </c>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1"/>
      <c r="BV175" s="51"/>
      <c r="BW175" s="51"/>
      <c r="BX175" s="51"/>
      <c r="BY175" s="51"/>
      <c r="BZ175" s="51"/>
      <c r="CA175" s="52"/>
      <c r="CB175" s="69" t="s">
        <v>222</v>
      </c>
      <c r="CC175" s="70">
        <f t="shared" ref="CC175:CK175" si="39">SUM(CC169:CC173)</f>
        <v>1</v>
      </c>
      <c r="CD175" s="70">
        <f t="shared" si="39"/>
        <v>1</v>
      </c>
      <c r="CE175" s="70">
        <f t="shared" si="39"/>
        <v>2</v>
      </c>
      <c r="CF175" s="70">
        <f t="shared" si="39"/>
        <v>1</v>
      </c>
      <c r="CG175" s="70">
        <f t="shared" si="39"/>
        <v>1</v>
      </c>
      <c r="CH175" s="70">
        <f t="shared" si="39"/>
        <v>1</v>
      </c>
      <c r="CI175" s="70">
        <f t="shared" si="39"/>
        <v>3</v>
      </c>
      <c r="CJ175" s="70">
        <f t="shared" si="39"/>
        <v>2</v>
      </c>
      <c r="CK175" s="70">
        <f t="shared" si="39"/>
        <v>1</v>
      </c>
      <c r="CL175" s="52"/>
      <c r="CM175" s="53"/>
      <c r="CN175" s="53"/>
      <c r="CO175" s="53"/>
      <c r="CP175" s="53"/>
      <c r="CQ175" s="53"/>
      <c r="CR175" s="53"/>
      <c r="CS175" s="53"/>
      <c r="CT175" s="53"/>
      <c r="CU175" s="53"/>
    </row>
    <row r="176" spans="1:99" x14ac:dyDescent="0.25">
      <c r="A176" s="27"/>
      <c r="B176" s="27"/>
      <c r="C176" s="27"/>
      <c r="D176" s="27"/>
      <c r="E176" s="27"/>
      <c r="F176" s="27"/>
      <c r="G176" s="27"/>
      <c r="H176" s="27"/>
      <c r="I176" s="27"/>
      <c r="J176" s="27"/>
      <c r="K176" s="51"/>
      <c r="L176" s="51"/>
      <c r="M176" s="51"/>
      <c r="N176" s="51"/>
      <c r="O176" s="51"/>
      <c r="P176" s="51"/>
      <c r="Q176" s="51"/>
      <c r="R176" s="51"/>
      <c r="S176" s="51"/>
      <c r="T176" s="51"/>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1"/>
      <c r="BV176" s="51"/>
      <c r="BW176" s="51"/>
      <c r="BX176" s="51"/>
      <c r="BY176" s="51"/>
      <c r="BZ176" s="51"/>
      <c r="CA176" s="52"/>
      <c r="CB176" s="69"/>
      <c r="CC176" s="70"/>
      <c r="CD176" s="70"/>
      <c r="CE176" s="70"/>
      <c r="CF176" s="70"/>
      <c r="CG176" s="70"/>
      <c r="CH176" s="70"/>
      <c r="CI176" s="70"/>
      <c r="CJ176" s="70"/>
      <c r="CK176" s="70"/>
      <c r="CL176" s="52"/>
      <c r="CM176" s="53"/>
      <c r="CN176" s="53"/>
      <c r="CO176" s="53"/>
      <c r="CP176" s="53"/>
      <c r="CQ176" s="53"/>
      <c r="CR176" s="53"/>
      <c r="CS176" s="53"/>
      <c r="CT176" s="53"/>
      <c r="CU176" s="53"/>
    </row>
    <row r="177" spans="1:99" x14ac:dyDescent="0.25">
      <c r="A177" s="27"/>
      <c r="B177" s="27"/>
      <c r="C177" s="27"/>
      <c r="D177" s="27"/>
      <c r="E177" s="27"/>
      <c r="F177" s="27"/>
      <c r="G177" s="27"/>
      <c r="H177" s="27"/>
      <c r="I177" s="27"/>
      <c r="J177" s="27"/>
      <c r="K177" s="51"/>
      <c r="L177" s="51"/>
      <c r="M177" s="51"/>
      <c r="N177" s="51"/>
      <c r="O177" s="51"/>
      <c r="P177" s="51"/>
      <c r="Q177" s="51"/>
      <c r="R177" s="51"/>
      <c r="S177" s="51"/>
      <c r="T177" s="51"/>
      <c r="U177" s="52"/>
      <c r="V177" s="52"/>
      <c r="W177" s="52"/>
      <c r="X177" s="52"/>
      <c r="Y177" s="88"/>
      <c r="Z177" s="89"/>
      <c r="AA177" s="89"/>
      <c r="AB177" s="89"/>
      <c r="AC177" s="89"/>
      <c r="AD177" s="89"/>
      <c r="AE177" s="89"/>
      <c r="AF177" s="89"/>
      <c r="AG177" s="89"/>
      <c r="AH177" s="89"/>
      <c r="AI177" s="89"/>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1"/>
      <c r="BV177" s="51"/>
      <c r="BW177" s="51"/>
      <c r="BX177" s="51"/>
      <c r="BY177" s="51"/>
      <c r="BZ177" s="51"/>
      <c r="CA177" s="52"/>
      <c r="CB177" s="69"/>
      <c r="CC177" s="70"/>
      <c r="CD177" s="70"/>
      <c r="CE177" s="70"/>
      <c r="CF177" s="70"/>
      <c r="CG177" s="70"/>
      <c r="CH177" s="70"/>
      <c r="CI177" s="70"/>
      <c r="CJ177" s="70"/>
      <c r="CK177" s="70"/>
      <c r="CL177" s="52"/>
      <c r="CM177" s="53"/>
      <c r="CN177" s="53"/>
      <c r="CO177" s="53"/>
      <c r="CP177" s="53"/>
      <c r="CQ177" s="53"/>
      <c r="CR177" s="53"/>
      <c r="CS177" s="53"/>
      <c r="CT177" s="53"/>
      <c r="CU177" s="53"/>
    </row>
    <row r="178" spans="1:99" x14ac:dyDescent="0.25">
      <c r="A178" s="27"/>
      <c r="B178" s="27"/>
      <c r="C178" s="27"/>
      <c r="D178" s="27"/>
      <c r="E178" s="27"/>
      <c r="F178" s="27"/>
      <c r="G178" s="27"/>
      <c r="H178" s="27"/>
      <c r="I178" s="27"/>
      <c r="J178" s="27"/>
      <c r="K178" s="51"/>
      <c r="L178" s="51"/>
      <c r="M178" s="51"/>
      <c r="N178" s="51"/>
      <c r="O178" s="51"/>
      <c r="P178" s="51"/>
      <c r="Q178" s="51"/>
      <c r="R178" s="51"/>
      <c r="S178" s="51"/>
      <c r="T178" s="51"/>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1"/>
      <c r="BV178" s="51"/>
      <c r="BW178" s="51"/>
      <c r="BX178" s="51"/>
      <c r="BY178" s="51"/>
      <c r="BZ178" s="51"/>
      <c r="CA178" s="52"/>
      <c r="CB178" s="69"/>
      <c r="CC178" s="70"/>
      <c r="CD178" s="70"/>
      <c r="CE178" s="70"/>
      <c r="CF178" s="70"/>
      <c r="CG178" s="70"/>
      <c r="CH178" s="70"/>
      <c r="CI178" s="70"/>
      <c r="CJ178" s="70"/>
      <c r="CK178" s="70"/>
      <c r="CL178" s="52"/>
      <c r="CM178" s="53"/>
      <c r="CN178" s="53"/>
      <c r="CO178" s="53"/>
      <c r="CP178" s="53"/>
      <c r="CQ178" s="53"/>
      <c r="CR178" s="53"/>
      <c r="CS178" s="53"/>
      <c r="CT178" s="53"/>
      <c r="CU178" s="53"/>
    </row>
    <row r="179" spans="1:99" ht="26.25" x14ac:dyDescent="0.4">
      <c r="A179" s="27"/>
      <c r="B179" s="27"/>
      <c r="C179" s="27"/>
      <c r="D179" s="27"/>
      <c r="E179" s="27"/>
      <c r="F179" s="27"/>
      <c r="G179" s="27"/>
      <c r="H179" s="27"/>
      <c r="I179" s="27"/>
      <c r="J179" s="27"/>
      <c r="K179" s="51"/>
      <c r="L179" s="51"/>
      <c r="M179" s="51"/>
      <c r="N179" s="51"/>
      <c r="O179" s="51"/>
      <c r="P179" s="51"/>
      <c r="Q179" s="51"/>
      <c r="R179" s="51"/>
      <c r="S179" s="51"/>
      <c r="T179" s="51"/>
      <c r="U179" s="52"/>
      <c r="V179" s="97"/>
      <c r="W179" s="52" t="s">
        <v>164</v>
      </c>
      <c r="X179" s="52"/>
      <c r="Y179" s="74" t="s">
        <v>115</v>
      </c>
      <c r="Z179" s="75"/>
      <c r="AA179" s="75"/>
      <c r="AB179" s="75"/>
      <c r="AC179" s="75"/>
      <c r="AD179" s="75"/>
      <c r="AE179" s="75"/>
      <c r="AF179" s="75"/>
      <c r="AG179" s="75"/>
      <c r="AH179" s="96" t="s">
        <v>105</v>
      </c>
      <c r="AI179" s="52"/>
      <c r="AJ179" s="95"/>
      <c r="AK179" s="52" t="s">
        <v>203</v>
      </c>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1"/>
      <c r="BV179" s="51"/>
      <c r="BW179" s="51"/>
      <c r="BX179" s="51"/>
      <c r="BY179" s="51"/>
      <c r="BZ179" s="51"/>
      <c r="CA179" s="52"/>
      <c r="CB179" s="69"/>
      <c r="CC179" s="70"/>
      <c r="CD179" s="70"/>
      <c r="CE179" s="70"/>
      <c r="CF179" s="70"/>
      <c r="CG179" s="70"/>
      <c r="CH179" s="70"/>
      <c r="CI179" s="70"/>
      <c r="CJ179" s="70"/>
      <c r="CK179" s="70"/>
      <c r="CL179" s="52"/>
      <c r="CM179" s="53"/>
      <c r="CN179" s="53"/>
      <c r="CO179" s="53"/>
      <c r="CP179" s="53"/>
      <c r="CQ179" s="53"/>
      <c r="CR179" s="53"/>
      <c r="CS179" s="53"/>
      <c r="CT179" s="53"/>
      <c r="CU179" s="53"/>
    </row>
    <row r="180" spans="1:99" x14ac:dyDescent="0.25">
      <c r="A180" s="27"/>
      <c r="B180" s="27"/>
      <c r="C180" s="27"/>
      <c r="D180" s="27"/>
      <c r="E180" s="27"/>
      <c r="F180" s="27"/>
      <c r="G180" s="27"/>
      <c r="H180" s="27"/>
      <c r="I180" s="27"/>
      <c r="J180" s="27"/>
      <c r="K180" s="51"/>
      <c r="L180" s="51"/>
      <c r="M180" s="51"/>
      <c r="N180" s="51"/>
      <c r="O180" s="51"/>
      <c r="P180" s="51"/>
      <c r="Q180" s="51"/>
      <c r="R180" s="51"/>
      <c r="S180" s="51"/>
      <c r="T180" s="51"/>
      <c r="U180" s="52"/>
      <c r="V180" s="47" t="s">
        <v>123</v>
      </c>
      <c r="W180" s="47" t="s">
        <v>117</v>
      </c>
      <c r="X180" s="86" t="s">
        <v>116</v>
      </c>
      <c r="Y180" s="76" t="s">
        <v>103</v>
      </c>
      <c r="Z180" s="106" t="s">
        <v>261</v>
      </c>
      <c r="AA180" s="106" t="s">
        <v>262</v>
      </c>
      <c r="AB180" s="106" t="s">
        <v>263</v>
      </c>
      <c r="AC180" s="106" t="s">
        <v>264</v>
      </c>
      <c r="AD180" s="106" t="s">
        <v>265</v>
      </c>
      <c r="AE180" s="106" t="s">
        <v>266</v>
      </c>
      <c r="AF180" s="106" t="s">
        <v>267</v>
      </c>
      <c r="AG180" s="106" t="s">
        <v>268</v>
      </c>
      <c r="AH180" s="106" t="s">
        <v>269</v>
      </c>
      <c r="AI180" s="77" t="s">
        <v>104</v>
      </c>
      <c r="AJ180" s="78" t="s">
        <v>2</v>
      </c>
      <c r="AK180" s="79" t="str">
        <f>$AK$2</f>
        <v>GSchV_limits</v>
      </c>
      <c r="AL180" s="94" t="s">
        <v>3</v>
      </c>
      <c r="AM180" s="94" t="s">
        <v>4</v>
      </c>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1"/>
      <c r="BV180" s="51"/>
      <c r="BW180" s="51"/>
      <c r="BX180" s="51"/>
      <c r="BY180" s="51"/>
      <c r="BZ180" s="51"/>
      <c r="CA180" s="52"/>
      <c r="CB180" s="69"/>
      <c r="CC180" s="70"/>
      <c r="CD180" s="70"/>
      <c r="CE180" s="70"/>
      <c r="CF180" s="70"/>
      <c r="CG180" s="70"/>
      <c r="CH180" s="70"/>
      <c r="CI180" s="70"/>
      <c r="CJ180" s="70"/>
      <c r="CK180" s="70"/>
      <c r="CL180" s="52"/>
      <c r="CM180" s="54">
        <v>3</v>
      </c>
      <c r="CN180" s="54">
        <v>4</v>
      </c>
      <c r="CO180" s="54">
        <v>5</v>
      </c>
      <c r="CP180" s="54">
        <v>6</v>
      </c>
      <c r="CQ180" s="54">
        <v>7</v>
      </c>
      <c r="CR180" s="54">
        <v>8</v>
      </c>
      <c r="CS180" s="54">
        <v>9</v>
      </c>
      <c r="CT180" s="54">
        <v>10</v>
      </c>
      <c r="CU180" s="54">
        <v>11</v>
      </c>
    </row>
    <row r="181" spans="1:99" x14ac:dyDescent="0.25">
      <c r="A181" s="27"/>
      <c r="B181" s="27"/>
      <c r="C181" s="27"/>
      <c r="D181" s="27"/>
      <c r="E181" s="27"/>
      <c r="F181" s="27"/>
      <c r="G181" s="27"/>
      <c r="H181" s="27"/>
      <c r="I181" s="27"/>
      <c r="J181" s="27"/>
      <c r="K181" s="51"/>
      <c r="L181" s="51"/>
      <c r="M181" s="51"/>
      <c r="N181" s="51"/>
      <c r="O181" s="51"/>
      <c r="P181" s="51"/>
      <c r="Q181" s="51"/>
      <c r="R181" s="51"/>
      <c r="S181" s="51"/>
      <c r="T181" s="51"/>
      <c r="U181" s="52"/>
      <c r="V181" s="80" t="str">
        <f>INDEX('Detected Compounds limits'!$B$2:$I$50, MATCH($Y181,'Detected Compounds limits'!$B$2:$B$50, 0), MATCH(V$4,'Detected Compounds limits'!$B$2:$I$2,0))</f>
        <v xml:space="preserve"> </v>
      </c>
      <c r="W181" s="80" t="s">
        <v>118</v>
      </c>
      <c r="X181" s="81"/>
      <c r="Y181" s="82" t="s">
        <v>8</v>
      </c>
      <c r="Z181" s="80">
        <v>5.1E-5</v>
      </c>
      <c r="AA181" s="80"/>
      <c r="AB181" s="80"/>
      <c r="AC181" s="80"/>
      <c r="AD181" s="80"/>
      <c r="AE181" s="80"/>
      <c r="AF181" s="80"/>
      <c r="AG181" s="80"/>
      <c r="AH181" s="80"/>
      <c r="AI181" s="83">
        <v>5.1E-5</v>
      </c>
      <c r="AJ181" s="80">
        <f>INDEX('Detected Compounds limits'!$B$2:$H$50, MATCH($Y181,'Detected Compounds limits'!$B$2:$B$50, 0), MATCH(AJ$4,'Detected Compounds limits'!$B$2:$H$2,0))</f>
        <v>3.0000000000000001E-5</v>
      </c>
      <c r="AK181" s="80">
        <f>INDEX('Detected Compounds limits'!$B$2:$H$50, MATCH($Y181,'Detected Compounds limits'!$B$2:$B$50, 0), MATCH(AK$2,'Detected Compounds limits'!$B$2:$H$2,0))</f>
        <v>0.1</v>
      </c>
      <c r="AL181" s="80">
        <f>INDEX('Detected Compounds limits'!$B$2:$H$50, MATCH($Y181,'Detected Compounds limits'!$B$2:$B$50, 0), MATCH(AL$4,'Detected Compounds limits'!$B$2:$H$2,0))</f>
        <v>0.1</v>
      </c>
      <c r="AM181" s="80">
        <f>INDEX('Detected Compounds limits'!$B$2:$H$50, MATCH($Y181,'Detected Compounds limits'!$B$2:$B$50, 0), MATCH(AM$4,'Detected Compounds limits'!$B$2:$H$2,0))</f>
        <v>3.2000000000000003E-4</v>
      </c>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1"/>
      <c r="BV181" s="51"/>
      <c r="BW181" s="51"/>
      <c r="BX181" s="51"/>
      <c r="BY181" s="51"/>
      <c r="BZ181" s="51"/>
      <c r="CA181" s="52"/>
      <c r="CB181" s="69"/>
      <c r="CC181" s="70"/>
      <c r="CD181" s="70"/>
      <c r="CE181" s="70"/>
      <c r="CF181" s="70"/>
      <c r="CG181" s="70"/>
      <c r="CH181" s="70"/>
      <c r="CI181" s="70"/>
      <c r="CJ181" s="70"/>
      <c r="CK181" s="70"/>
      <c r="CL181" s="52"/>
      <c r="CM181" s="55"/>
      <c r="CN181" s="55"/>
      <c r="CO181" s="55"/>
      <c r="CP181" s="55"/>
      <c r="CQ181" s="55"/>
      <c r="CR181" s="55"/>
      <c r="CS181" s="55"/>
      <c r="CT181" s="55"/>
      <c r="CU181" s="55"/>
    </row>
    <row r="182" spans="1:99" x14ac:dyDescent="0.25">
      <c r="A182" s="27"/>
      <c r="B182" s="27"/>
      <c r="C182" s="27"/>
      <c r="D182" s="27"/>
      <c r="E182" s="27"/>
      <c r="F182" s="27"/>
      <c r="G182" s="27"/>
      <c r="H182" s="27"/>
      <c r="I182" s="27"/>
      <c r="J182" s="27"/>
      <c r="K182" s="51"/>
      <c r="L182" s="51"/>
      <c r="M182" s="51"/>
      <c r="N182" s="51"/>
      <c r="O182" s="51"/>
      <c r="P182" s="51"/>
      <c r="Q182" s="51"/>
      <c r="R182" s="51"/>
      <c r="S182" s="51"/>
      <c r="T182" s="51"/>
      <c r="U182" s="52"/>
      <c r="V182" s="80" t="str">
        <f>INDEX('Detected Compounds limits'!$B$2:$I$50, MATCH($Y182,'Detected Compounds limits'!$B$2:$B$50, 0), MATCH(V$4,'Detected Compounds limits'!$B$2:$I$2,0))</f>
        <v>x</v>
      </c>
      <c r="W182" s="80"/>
      <c r="X182" s="81"/>
      <c r="Y182" s="82" t="s">
        <v>16</v>
      </c>
      <c r="Z182" s="80">
        <v>1.7000000000000001E-2</v>
      </c>
      <c r="AA182" s="80">
        <v>1.7000000000000001E-2</v>
      </c>
      <c r="AB182" s="80">
        <v>1.7000000000000001E-2</v>
      </c>
      <c r="AC182" s="80">
        <v>1.7000000000000001E-2</v>
      </c>
      <c r="AD182" s="80">
        <v>1.7000000000000001E-2</v>
      </c>
      <c r="AE182" s="80">
        <v>1.7000000000000001E-2</v>
      </c>
      <c r="AF182" s="80">
        <v>1.7000000000000001E-2</v>
      </c>
      <c r="AG182" s="80">
        <v>1.7000000000000001E-2</v>
      </c>
      <c r="AH182" s="80">
        <v>1.7000000000000001E-2</v>
      </c>
      <c r="AI182" s="83">
        <v>1.7000000000000001E-2</v>
      </c>
      <c r="AJ182" s="80">
        <f>INDEX('Detected Compounds limits'!$B$2:$H$50, MATCH($Y182,'Detected Compounds limits'!$B$2:$B$50, 0), MATCH(AJ$4,'Detected Compounds limits'!$B$2:$H$2,0))</f>
        <v>1.7000000000000001E-2</v>
      </c>
      <c r="AK182" s="80">
        <f>INDEX('Detected Compounds limits'!$B$2:$H$50, MATCH($Y182,'Detected Compounds limits'!$B$2:$B$50, 0), MATCH(AK$2,'Detected Compounds limits'!$B$2:$H$2,0))</f>
        <v>10</v>
      </c>
      <c r="AL182" s="80">
        <f>INDEX('Detected Compounds limits'!$B$2:$H$50, MATCH($Y182,'Detected Compounds limits'!$B$2:$B$50, 0), MATCH(AL$4,'Detected Compounds limits'!$B$2:$H$2,0))</f>
        <v>10</v>
      </c>
      <c r="AM182" s="80">
        <f>INDEX('Detected Compounds limits'!$B$2:$H$50, MATCH($Y182,'Detected Compounds limits'!$B$2:$B$50, 0), MATCH(AM$4,'Detected Compounds limits'!$B$2:$H$2,0))</f>
        <v>250</v>
      </c>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1"/>
      <c r="BV182" s="51"/>
      <c r="BW182" s="51"/>
      <c r="BX182" s="51"/>
      <c r="BY182" s="51"/>
      <c r="BZ182" s="51"/>
      <c r="CA182" s="52"/>
      <c r="CB182" s="69"/>
      <c r="CC182" s="70"/>
      <c r="CD182" s="70"/>
      <c r="CE182" s="70"/>
      <c r="CF182" s="70"/>
      <c r="CG182" s="70"/>
      <c r="CH182" s="70"/>
      <c r="CI182" s="70"/>
      <c r="CJ182" s="70"/>
      <c r="CK182" s="70"/>
      <c r="CL182" s="52"/>
      <c r="CM182" s="54" t="s">
        <v>209</v>
      </c>
      <c r="CN182" s="54" t="s">
        <v>209</v>
      </c>
      <c r="CO182" s="54" t="s">
        <v>209</v>
      </c>
      <c r="CP182" s="54" t="s">
        <v>209</v>
      </c>
      <c r="CQ182" s="54" t="s">
        <v>209</v>
      </c>
      <c r="CR182" s="56" t="s">
        <v>209</v>
      </c>
      <c r="CS182" s="54" t="s">
        <v>209</v>
      </c>
      <c r="CT182" s="54" t="s">
        <v>209</v>
      </c>
      <c r="CU182" s="54"/>
    </row>
    <row r="183" spans="1:99" x14ac:dyDescent="0.25">
      <c r="A183" s="27"/>
      <c r="B183" s="27"/>
      <c r="C183" s="27"/>
      <c r="D183" s="27"/>
      <c r="E183" s="27"/>
      <c r="F183" s="27"/>
      <c r="G183" s="27"/>
      <c r="H183" s="27"/>
      <c r="I183" s="27"/>
      <c r="J183" s="27"/>
      <c r="K183" s="51"/>
      <c r="L183" s="51"/>
      <c r="M183" s="51"/>
      <c r="N183" s="51"/>
      <c r="O183" s="51"/>
      <c r="P183" s="51"/>
      <c r="Q183" s="51"/>
      <c r="R183" s="51"/>
      <c r="S183" s="51"/>
      <c r="T183" s="51"/>
      <c r="U183" s="52"/>
      <c r="V183" s="80" t="str">
        <f>INDEX('Detected Compounds limits'!$B$2:$I$50, MATCH($Y183,'Detected Compounds limits'!$B$2:$B$50, 0), MATCH(V$4,'Detected Compounds limits'!$B$2:$I$2,0))</f>
        <v>x</v>
      </c>
      <c r="W183" s="80"/>
      <c r="X183" s="81"/>
      <c r="Y183" s="82" t="s">
        <v>18</v>
      </c>
      <c r="Z183" s="80"/>
      <c r="AA183" s="80"/>
      <c r="AB183" s="80"/>
      <c r="AC183" s="80"/>
      <c r="AD183" s="80"/>
      <c r="AE183" s="80"/>
      <c r="AF183" s="80">
        <v>2.1000000000000001E-2</v>
      </c>
      <c r="AG183" s="80">
        <v>2.1000000000000001E-2</v>
      </c>
      <c r="AH183" s="80">
        <v>2.1000000000000001E-2</v>
      </c>
      <c r="AI183" s="83">
        <v>2.1000000000000001E-2</v>
      </c>
      <c r="AJ183" s="80">
        <f>INDEX('Detected Compounds limits'!$B$2:$H$50, MATCH($Y183,'Detected Compounds limits'!$B$2:$B$50, 0), MATCH(AJ$4,'Detected Compounds limits'!$B$2:$H$2,0))</f>
        <v>2.1000000000000001E-2</v>
      </c>
      <c r="AK183" s="80">
        <f>INDEX('Detected Compounds limits'!$B$2:$H$50, MATCH($Y183,'Detected Compounds limits'!$B$2:$B$50, 0), MATCH(AK$2,'Detected Compounds limits'!$B$2:$H$2,0))</f>
        <v>10</v>
      </c>
      <c r="AL183" s="80">
        <f>INDEX('Detected Compounds limits'!$B$2:$H$50, MATCH($Y183,'Detected Compounds limits'!$B$2:$B$50, 0), MATCH(AL$4,'Detected Compounds limits'!$B$2:$H$2,0))</f>
        <v>10</v>
      </c>
      <c r="AM183" s="80">
        <f>INDEX('Detected Compounds limits'!$B$2:$H$50, MATCH($Y183,'Detected Compounds limits'!$B$2:$B$50, 0), MATCH(AM$4,'Detected Compounds limits'!$B$2:$H$2,0))</f>
        <v>37</v>
      </c>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1"/>
      <c r="BV183" s="51"/>
      <c r="BW183" s="51"/>
      <c r="BX183" s="51"/>
      <c r="BY183" s="51"/>
      <c r="BZ183" s="51"/>
      <c r="CA183" s="52"/>
      <c r="CB183" s="69"/>
      <c r="CC183" s="70"/>
      <c r="CD183" s="70"/>
      <c r="CE183" s="70"/>
      <c r="CF183" s="70"/>
      <c r="CG183" s="70"/>
      <c r="CH183" s="70"/>
      <c r="CI183" s="70"/>
      <c r="CJ183" s="70"/>
      <c r="CK183" s="70"/>
      <c r="CL183" s="52"/>
      <c r="CM183" s="55"/>
      <c r="CN183" s="55"/>
      <c r="CO183" s="55"/>
      <c r="CP183" s="55"/>
      <c r="CQ183" s="55"/>
      <c r="CR183" s="55"/>
      <c r="CS183" s="55" t="s">
        <v>209</v>
      </c>
      <c r="CT183" s="55" t="s">
        <v>209</v>
      </c>
      <c r="CU183" s="55" t="s">
        <v>209</v>
      </c>
    </row>
    <row r="184" spans="1:99" x14ac:dyDescent="0.25">
      <c r="A184" s="27"/>
      <c r="B184" s="27"/>
      <c r="C184" s="27"/>
      <c r="D184" s="27"/>
      <c r="E184" s="27"/>
      <c r="F184" s="27"/>
      <c r="G184" s="27"/>
      <c r="H184" s="27"/>
      <c r="I184" s="27"/>
      <c r="J184" s="27"/>
      <c r="K184" s="51"/>
      <c r="L184" s="51"/>
      <c r="M184" s="51"/>
      <c r="N184" s="51"/>
      <c r="O184" s="51"/>
      <c r="P184" s="51"/>
      <c r="Q184" s="51"/>
      <c r="R184" s="51"/>
      <c r="S184" s="51"/>
      <c r="T184" s="51"/>
      <c r="U184" s="52"/>
      <c r="V184" s="80" t="str">
        <f>INDEX('Detected Compounds limits'!$B$2:$I$50, MATCH($Y184,'Detected Compounds limits'!$B$2:$B$50, 0), MATCH(V$4,'Detected Compounds limits'!$B$2:$I$2,0))</f>
        <v xml:space="preserve"> </v>
      </c>
      <c r="W184" s="80"/>
      <c r="X184" s="81"/>
      <c r="Y184" s="82" t="s">
        <v>22</v>
      </c>
      <c r="Z184" s="80">
        <v>2.9999999999999997E-5</v>
      </c>
      <c r="AA184" s="80">
        <v>2.9999999999999997E-5</v>
      </c>
      <c r="AB184" s="80"/>
      <c r="AC184" s="80"/>
      <c r="AD184" s="80">
        <v>2.9999999999999997E-5</v>
      </c>
      <c r="AE184" s="80"/>
      <c r="AF184" s="80"/>
      <c r="AG184" s="80"/>
      <c r="AH184" s="80"/>
      <c r="AI184" s="83">
        <v>2.9999999999999997E-5</v>
      </c>
      <c r="AJ184" s="80">
        <f>INDEX('Detected Compounds limits'!$B$2:$H$50, MATCH($Y184,'Detected Compounds limits'!$B$2:$B$50, 0), MATCH(AJ$4,'Detected Compounds limits'!$B$2:$H$2,0))</f>
        <v>3.0000000000000001E-5</v>
      </c>
      <c r="AK184" s="80">
        <f>INDEX('Detected Compounds limits'!$B$2:$H$50, MATCH($Y184,'Detected Compounds limits'!$B$2:$B$50, 0), MATCH(AK$2,'Detected Compounds limits'!$B$2:$H$2,0))</f>
        <v>4.6000000000000001E-4</v>
      </c>
      <c r="AL184" s="80">
        <f>INDEX('Detected Compounds limits'!$B$2:$H$50, MATCH($Y184,'Detected Compounds limits'!$B$2:$B$50, 0), MATCH(AL$4,'Detected Compounds limits'!$B$2:$H$2,0))</f>
        <v>4.6000000000000001E-4</v>
      </c>
      <c r="AM184" s="80">
        <f>INDEX('Detected Compounds limits'!$B$2:$H$50, MATCH($Y184,'Detected Compounds limits'!$B$2:$B$50, 0), MATCH(AM$4,'Detected Compounds limits'!$B$2:$H$2,0))</f>
        <v>4.6000000000000001E-4</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1"/>
      <c r="BV184" s="51"/>
      <c r="BW184" s="51"/>
      <c r="BX184" s="51"/>
      <c r="BY184" s="51"/>
      <c r="BZ184" s="51"/>
      <c r="CA184" s="52"/>
      <c r="CB184" s="69"/>
      <c r="CC184" s="70"/>
      <c r="CD184" s="70"/>
      <c r="CE184" s="70"/>
      <c r="CF184" s="70"/>
      <c r="CG184" s="70"/>
      <c r="CH184" s="70"/>
      <c r="CI184" s="70"/>
      <c r="CJ184" s="70"/>
      <c r="CK184" s="70"/>
      <c r="CL184" s="52"/>
      <c r="CM184" s="54" t="s">
        <v>209</v>
      </c>
      <c r="CN184" s="54"/>
      <c r="CO184" s="54"/>
      <c r="CP184" s="54"/>
      <c r="CQ184" s="54" t="s">
        <v>209</v>
      </c>
      <c r="CR184" s="56"/>
      <c r="CS184" s="54"/>
      <c r="CT184" s="54"/>
      <c r="CU184" s="54"/>
    </row>
    <row r="185" spans="1:99" x14ac:dyDescent="0.25">
      <c r="A185" s="27"/>
      <c r="B185" s="27"/>
      <c r="C185" s="27"/>
      <c r="D185" s="27"/>
      <c r="E185" s="27"/>
      <c r="F185" s="27"/>
      <c r="G185" s="27"/>
      <c r="H185" s="27"/>
      <c r="I185" s="27"/>
      <c r="J185" s="27"/>
      <c r="K185" s="51"/>
      <c r="L185" s="51"/>
      <c r="M185" s="51"/>
      <c r="N185" s="51"/>
      <c r="O185" s="51"/>
      <c r="P185" s="51"/>
      <c r="Q185" s="51"/>
      <c r="R185" s="51"/>
      <c r="S185" s="51"/>
      <c r="T185" s="51"/>
      <c r="U185" s="52"/>
      <c r="V185" s="80" t="str">
        <f>INDEX('Detected Compounds limits'!$B$2:$I$50, MATCH($Y185,'Detected Compounds limits'!$B$2:$B$50, 0), MATCH(V$4,'Detected Compounds limits'!$B$2:$I$2,0))</f>
        <v xml:space="preserve"> </v>
      </c>
      <c r="W185" s="80"/>
      <c r="X185" s="81"/>
      <c r="Y185" s="82" t="s">
        <v>24</v>
      </c>
      <c r="Z185" s="80">
        <v>7.0000000000000007E-5</v>
      </c>
      <c r="AA185" s="80"/>
      <c r="AB185" s="80"/>
      <c r="AC185" s="80"/>
      <c r="AD185" s="80"/>
      <c r="AE185" s="80"/>
      <c r="AF185" s="80"/>
      <c r="AG185" s="80"/>
      <c r="AH185" s="80"/>
      <c r="AI185" s="83">
        <v>7.0000000000000007E-5</v>
      </c>
      <c r="AJ185" s="80">
        <f>INDEX('Detected Compounds limits'!$B$2:$H$50, MATCH($Y185,'Detected Compounds limits'!$B$2:$B$50, 0), MATCH(AJ$4,'Detected Compounds limits'!$B$2:$H$2,0))</f>
        <v>3.0000000000000001E-5</v>
      </c>
      <c r="AK185" s="80">
        <f>INDEX('Detected Compounds limits'!$B$2:$H$50, MATCH($Y185,'Detected Compounds limits'!$B$2:$B$50, 0), MATCH(AK$2,'Detected Compounds limits'!$B$2:$H$2,0))</f>
        <v>0.1</v>
      </c>
      <c r="AL185" s="80">
        <f>INDEX('Detected Compounds limits'!$B$2:$H$50, MATCH($Y185,'Detected Compounds limits'!$B$2:$B$50, 0), MATCH(AL$4,'Detected Compounds limits'!$B$2:$H$2,0))</f>
        <v>0.1</v>
      </c>
      <c r="AM185" s="80">
        <f>INDEX('Detected Compounds limits'!$B$2:$H$50, MATCH($Y185,'Detected Compounds limits'!$B$2:$B$50, 0), MATCH(AM$4,'Detected Compounds limits'!$B$2:$H$2,0))</f>
        <v>1E-3</v>
      </c>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1"/>
      <c r="BV185" s="51"/>
      <c r="BW185" s="51"/>
      <c r="BX185" s="51"/>
      <c r="BY185" s="51"/>
      <c r="BZ185" s="51"/>
      <c r="CA185" s="52"/>
      <c r="CB185" s="69"/>
      <c r="CC185" s="70"/>
      <c r="CD185" s="70"/>
      <c r="CE185" s="70"/>
      <c r="CF185" s="70"/>
      <c r="CG185" s="70"/>
      <c r="CH185" s="70"/>
      <c r="CI185" s="70"/>
      <c r="CJ185" s="70"/>
      <c r="CK185" s="70"/>
      <c r="CL185" s="52"/>
      <c r="CM185" s="55"/>
      <c r="CN185" s="55"/>
      <c r="CO185" s="55"/>
      <c r="CP185" s="55"/>
      <c r="CQ185" s="55"/>
      <c r="CR185" s="55"/>
      <c r="CS185" s="55"/>
      <c r="CT185" s="55"/>
      <c r="CU185" s="55"/>
    </row>
    <row r="186" spans="1:99" x14ac:dyDescent="0.25">
      <c r="A186" s="27"/>
      <c r="B186" s="27"/>
      <c r="C186" s="27"/>
      <c r="D186" s="27"/>
      <c r="E186" s="27"/>
      <c r="F186" s="27"/>
      <c r="G186" s="27"/>
      <c r="H186" s="27"/>
      <c r="I186" s="27"/>
      <c r="J186" s="27"/>
      <c r="K186" s="51"/>
      <c r="L186" s="51"/>
      <c r="M186" s="51"/>
      <c r="N186" s="51"/>
      <c r="O186" s="51"/>
      <c r="P186" s="51"/>
      <c r="Q186" s="51"/>
      <c r="R186" s="51"/>
      <c r="S186" s="51"/>
      <c r="T186" s="51"/>
      <c r="U186" s="52"/>
      <c r="V186" s="80" t="str">
        <f>INDEX('Detected Compounds limits'!$B$2:$I$50, MATCH($Y186,'Detected Compounds limits'!$B$2:$B$50, 0), MATCH(V$4,'Detected Compounds limits'!$B$2:$I$2,0))</f>
        <v xml:space="preserve"> </v>
      </c>
      <c r="W186" s="80"/>
      <c r="X186" s="81"/>
      <c r="Y186" s="82" t="s">
        <v>28</v>
      </c>
      <c r="Z186" s="80">
        <v>2.9999999999999997E-5</v>
      </c>
      <c r="AA186" s="80"/>
      <c r="AB186" s="80">
        <v>1.1E-4</v>
      </c>
      <c r="AC186" s="80"/>
      <c r="AD186" s="80"/>
      <c r="AE186" s="80"/>
      <c r="AF186" s="80"/>
      <c r="AG186" s="80"/>
      <c r="AH186" s="80">
        <v>2.9999999999999997E-5</v>
      </c>
      <c r="AI186" s="83">
        <v>1.1E-4</v>
      </c>
      <c r="AJ186" s="80">
        <f>INDEX('Detected Compounds limits'!$B$2:$H$50, MATCH($Y186,'Detected Compounds limits'!$B$2:$B$50, 0), MATCH(AJ$4,'Detected Compounds limits'!$B$2:$H$2,0))</f>
        <v>3.0000000000000001E-5</v>
      </c>
      <c r="AK186" s="80">
        <f>INDEX('Detected Compounds limits'!$B$2:$H$50, MATCH($Y186,'Detected Compounds limits'!$B$2:$B$50, 0), MATCH(AK$2,'Detected Compounds limits'!$B$2:$H$2,0))</f>
        <v>0.1</v>
      </c>
      <c r="AL186" s="80">
        <f>INDEX('Detected Compounds limits'!$B$2:$H$50, MATCH($Y186,'Detected Compounds limits'!$B$2:$B$50, 0), MATCH(AL$4,'Detected Compounds limits'!$B$2:$H$2,0))</f>
        <v>0.1</v>
      </c>
      <c r="AM186" s="80">
        <f>INDEX('Detected Compounds limits'!$B$2:$H$50, MATCH($Y186,'Detected Compounds limits'!$B$2:$B$50, 0), MATCH(AM$4,'Detected Compounds limits'!$B$2:$H$2,0))</f>
        <v>2.0000000000000001E-4</v>
      </c>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1"/>
      <c r="BV186" s="51"/>
      <c r="BW186" s="51"/>
      <c r="BX186" s="51"/>
      <c r="BY186" s="51"/>
      <c r="BZ186" s="51"/>
      <c r="CA186" s="52"/>
      <c r="CB186" s="69"/>
      <c r="CC186" s="70"/>
      <c r="CD186" s="70"/>
      <c r="CE186" s="70"/>
      <c r="CF186" s="70"/>
      <c r="CG186" s="70"/>
      <c r="CH186" s="70"/>
      <c r="CI186" s="70"/>
      <c r="CJ186" s="70"/>
      <c r="CK186" s="70"/>
      <c r="CL186" s="52"/>
      <c r="CM186" s="54"/>
      <c r="CN186" s="54"/>
      <c r="CO186" s="54"/>
      <c r="CP186" s="54"/>
      <c r="CQ186" s="54"/>
      <c r="CR186" s="56"/>
      <c r="CS186" s="54"/>
      <c r="CT186" s="54"/>
      <c r="CU186" s="54" t="s">
        <v>209</v>
      </c>
    </row>
    <row r="187" spans="1:99" x14ac:dyDescent="0.25">
      <c r="A187" s="27"/>
      <c r="B187" s="27"/>
      <c r="C187" s="27"/>
      <c r="D187" s="27"/>
      <c r="E187" s="27"/>
      <c r="F187" s="27"/>
      <c r="G187" s="27"/>
      <c r="H187" s="27"/>
      <c r="I187" s="27"/>
      <c r="J187" s="27"/>
      <c r="K187" s="51"/>
      <c r="L187" s="51"/>
      <c r="M187" s="51"/>
      <c r="N187" s="51"/>
      <c r="O187" s="51"/>
      <c r="P187" s="51"/>
      <c r="Q187" s="51"/>
      <c r="R187" s="51"/>
      <c r="S187" s="51"/>
      <c r="T187" s="51"/>
      <c r="U187" s="52"/>
      <c r="V187" s="80" t="str">
        <f>INDEX('Detected Compounds limits'!$B$2:$I$50, MATCH($Y187,'Detected Compounds limits'!$B$2:$B$50, 0), MATCH(V$4,'Detected Compounds limits'!$B$2:$I$2,0))</f>
        <v xml:space="preserve"> </v>
      </c>
      <c r="W187" s="80"/>
      <c r="X187" s="81"/>
      <c r="Y187" s="82" t="s">
        <v>31</v>
      </c>
      <c r="Z187" s="80">
        <v>2.9999999999999997E-5</v>
      </c>
      <c r="AA187" s="80"/>
      <c r="AB187" s="80">
        <v>2.9999999999999997E-5</v>
      </c>
      <c r="AC187" s="80"/>
      <c r="AD187" s="80"/>
      <c r="AE187" s="80"/>
      <c r="AF187" s="80"/>
      <c r="AG187" s="80"/>
      <c r="AH187" s="80"/>
      <c r="AI187" s="83">
        <v>2.9999999999999997E-5</v>
      </c>
      <c r="AJ187" s="80">
        <f>INDEX('Detected Compounds limits'!$B$2:$H$50, MATCH($Y187,'Detected Compounds limits'!$B$2:$B$50, 0), MATCH(AJ$4,'Detected Compounds limits'!$B$2:$H$2,0))</f>
        <v>3.0000000000000001E-5</v>
      </c>
      <c r="AK187" s="80">
        <f>INDEX('Detected Compounds limits'!$B$2:$H$50, MATCH($Y187,'Detected Compounds limits'!$B$2:$B$50, 0), MATCH(AK$2,'Detected Compounds limits'!$B$2:$H$2,0))</f>
        <v>3.0000000000000001E-5</v>
      </c>
      <c r="AL187" s="80">
        <f>INDEX('Detected Compounds limits'!$B$2:$H$50, MATCH($Y187,'Detected Compounds limits'!$B$2:$B$50, 0), MATCH(AL$4,'Detected Compounds limits'!$B$2:$H$2,0))</f>
        <v>3.0000000000000001E-5</v>
      </c>
      <c r="AM187" s="80">
        <f>INDEX('Detected Compounds limits'!$B$2:$H$50, MATCH($Y187,'Detected Compounds limits'!$B$2:$B$50, 0), MATCH(AM$4,'Detected Compounds limits'!$B$2:$H$2,0))</f>
        <v>3.0000000000000001E-5</v>
      </c>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1"/>
      <c r="BV187" s="51"/>
      <c r="BW187" s="51"/>
      <c r="BX187" s="51"/>
      <c r="BY187" s="51"/>
      <c r="BZ187" s="51"/>
      <c r="CA187" s="52"/>
      <c r="CB187" s="69"/>
      <c r="CC187" s="70"/>
      <c r="CD187" s="70"/>
      <c r="CE187" s="70"/>
      <c r="CF187" s="70"/>
      <c r="CG187" s="70"/>
      <c r="CH187" s="70"/>
      <c r="CI187" s="70"/>
      <c r="CJ187" s="70"/>
      <c r="CK187" s="70"/>
      <c r="CL187" s="52"/>
      <c r="CM187" s="55" t="s">
        <v>209</v>
      </c>
      <c r="CN187" s="55"/>
      <c r="CO187" s="55" t="s">
        <v>209</v>
      </c>
      <c r="CP187" s="55"/>
      <c r="CQ187" s="55"/>
      <c r="CR187" s="55"/>
      <c r="CS187" s="55"/>
      <c r="CT187" s="55"/>
      <c r="CU187" s="55"/>
    </row>
    <row r="188" spans="1:99" x14ac:dyDescent="0.25">
      <c r="A188" s="27"/>
      <c r="B188" s="27"/>
      <c r="C188" s="27"/>
      <c r="D188" s="27"/>
      <c r="E188" s="27"/>
      <c r="F188" s="27"/>
      <c r="G188" s="27"/>
      <c r="H188" s="27"/>
      <c r="I188" s="27"/>
      <c r="J188" s="27"/>
      <c r="K188" s="51"/>
      <c r="L188" s="51"/>
      <c r="M188" s="51"/>
      <c r="N188" s="51"/>
      <c r="O188" s="51"/>
      <c r="P188" s="51"/>
      <c r="Q188" s="51"/>
      <c r="R188" s="51"/>
      <c r="S188" s="51"/>
      <c r="T188" s="51"/>
      <c r="U188" s="52"/>
      <c r="V188" s="80" t="str">
        <f>INDEX('Detected Compounds limits'!$B$2:$I$50, MATCH($Y188,'Detected Compounds limits'!$B$2:$B$50, 0), MATCH(V$4,'Detected Compounds limits'!$B$2:$I$2,0))</f>
        <v xml:space="preserve"> </v>
      </c>
      <c r="W188" s="80"/>
      <c r="X188" s="81"/>
      <c r="Y188" s="82" t="s">
        <v>33</v>
      </c>
      <c r="Z188" s="80">
        <v>5.9999999999999995E-5</v>
      </c>
      <c r="AA188" s="80"/>
      <c r="AB188" s="80"/>
      <c r="AC188" s="80"/>
      <c r="AD188" s="80"/>
      <c r="AE188" s="80"/>
      <c r="AF188" s="80"/>
      <c r="AG188" s="80"/>
      <c r="AH188" s="80"/>
      <c r="AI188" s="83">
        <v>5.9999999999999995E-5</v>
      </c>
      <c r="AJ188" s="80">
        <f>INDEX('Detected Compounds limits'!$B$2:$H$50, MATCH($Y188,'Detected Compounds limits'!$B$2:$B$50, 0), MATCH(AJ$4,'Detected Compounds limits'!$B$2:$H$2,0))</f>
        <v>5.0000000000000002E-5</v>
      </c>
      <c r="AK188" s="80">
        <f>INDEX('Detected Compounds limits'!$B$2:$H$50, MATCH($Y188,'Detected Compounds limits'!$B$2:$B$50, 0), MATCH(AK$2,'Detected Compounds limits'!$B$2:$H$2,0))</f>
        <v>0.1</v>
      </c>
      <c r="AL188" s="80">
        <f>INDEX('Detected Compounds limits'!$B$2:$H$50, MATCH($Y188,'Detected Compounds limits'!$B$2:$B$50, 0), MATCH(AL$4,'Detected Compounds limits'!$B$2:$H$2,0))</f>
        <v>0.1</v>
      </c>
      <c r="AM188" s="80">
        <f>INDEX('Detected Compounds limits'!$B$2:$H$50, MATCH($Y188,'Detected Compounds limits'!$B$2:$B$50, 0), MATCH(AM$4,'Detected Compounds limits'!$B$2:$H$2,0))</f>
        <v>1.7E-6</v>
      </c>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1"/>
      <c r="BV188" s="51"/>
      <c r="BW188" s="51"/>
      <c r="BX188" s="51"/>
      <c r="BY188" s="51"/>
      <c r="BZ188" s="51"/>
      <c r="CA188" s="52"/>
      <c r="CB188" s="69"/>
      <c r="CC188" s="70"/>
      <c r="CD188" s="70"/>
      <c r="CE188" s="70"/>
      <c r="CF188" s="70"/>
      <c r="CG188" s="70"/>
      <c r="CH188" s="70"/>
      <c r="CI188" s="70"/>
      <c r="CJ188" s="70"/>
      <c r="CK188" s="70"/>
      <c r="CL188" s="52"/>
      <c r="CM188" s="54"/>
      <c r="CN188" s="54"/>
      <c r="CO188" s="54"/>
      <c r="CP188" s="54"/>
      <c r="CQ188" s="54"/>
      <c r="CR188" s="56"/>
      <c r="CS188" s="54"/>
      <c r="CT188" s="54"/>
      <c r="CU188" s="54"/>
    </row>
    <row r="189" spans="1:99" x14ac:dyDescent="0.25">
      <c r="A189" s="27"/>
      <c r="B189" s="27"/>
      <c r="C189" s="27"/>
      <c r="D189" s="27"/>
      <c r="E189" s="27"/>
      <c r="F189" s="27"/>
      <c r="G189" s="27"/>
      <c r="H189" s="27"/>
      <c r="I189" s="27"/>
      <c r="J189" s="27"/>
      <c r="K189" s="51"/>
      <c r="L189" s="51"/>
      <c r="M189" s="51"/>
      <c r="N189" s="51"/>
      <c r="O189" s="51"/>
      <c r="P189" s="51"/>
      <c r="Q189" s="51"/>
      <c r="R189" s="51"/>
      <c r="S189" s="51"/>
      <c r="T189" s="51"/>
      <c r="U189" s="52"/>
      <c r="V189" s="80" t="str">
        <f>INDEX('Detected Compounds limits'!$B$2:$I$50, MATCH($Y189,'Detected Compounds limits'!$B$2:$B$50, 0), MATCH(V$4,'Detected Compounds limits'!$B$2:$I$2,0))</f>
        <v>x</v>
      </c>
      <c r="W189" s="80"/>
      <c r="X189" s="81"/>
      <c r="Y189" s="82" t="s">
        <v>45</v>
      </c>
      <c r="Z189" s="80">
        <v>8.1000000000000003E-2</v>
      </c>
      <c r="AA189" s="80">
        <v>8.8999999999999996E-2</v>
      </c>
      <c r="AB189" s="80">
        <v>7.1999999999999995E-2</v>
      </c>
      <c r="AC189" s="80">
        <v>0.05</v>
      </c>
      <c r="AD189" s="80">
        <v>0.05</v>
      </c>
      <c r="AE189" s="80">
        <v>0.05</v>
      </c>
      <c r="AF189" s="80">
        <v>6.7000000000000004E-2</v>
      </c>
      <c r="AG189" s="80">
        <v>6.4000000000000001E-2</v>
      </c>
      <c r="AH189" s="80">
        <v>7.4999999999999997E-2</v>
      </c>
      <c r="AI189" s="83">
        <v>8.8999999999999996E-2</v>
      </c>
      <c r="AJ189" s="80">
        <f>INDEX('Detected Compounds limits'!$B$2:$H$50, MATCH($Y189,'Detected Compounds limits'!$B$2:$B$50, 0), MATCH(AJ$4,'Detected Compounds limits'!$B$2:$H$2,0))</f>
        <v>0.05</v>
      </c>
      <c r="AK189" s="80">
        <f>INDEX('Detected Compounds limits'!$B$2:$H$50, MATCH($Y189,'Detected Compounds limits'!$B$2:$B$50, 0), MATCH(AK$2,'Detected Compounds limits'!$B$2:$H$2,0))</f>
        <v>10</v>
      </c>
      <c r="AL189" s="80">
        <f>INDEX('Detected Compounds limits'!$B$2:$H$50, MATCH($Y189,'Detected Compounds limits'!$B$2:$B$50, 0), MATCH(AL$4,'Detected Compounds limits'!$B$2:$H$2,0))</f>
        <v>10</v>
      </c>
      <c r="AM189" s="80">
        <f>INDEX('Detected Compounds limits'!$B$2:$H$50, MATCH($Y189,'Detected Compounds limits'!$B$2:$B$50, 0), MATCH(AM$4,'Detected Compounds limits'!$B$2:$H$2,0))</f>
        <v>10</v>
      </c>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1"/>
      <c r="BV189" s="51"/>
      <c r="BW189" s="51"/>
      <c r="BX189" s="51"/>
      <c r="BY189" s="51"/>
      <c r="BZ189" s="51"/>
      <c r="CA189" s="52"/>
      <c r="CB189" s="69"/>
      <c r="CC189" s="70"/>
      <c r="CD189" s="70"/>
      <c r="CE189" s="70"/>
      <c r="CF189" s="70"/>
      <c r="CG189" s="70"/>
      <c r="CH189" s="70"/>
      <c r="CI189" s="70"/>
      <c r="CJ189" s="70"/>
      <c r="CK189" s="70"/>
      <c r="CL189" s="52"/>
      <c r="CM189" s="55"/>
      <c r="CN189" s="55"/>
      <c r="CO189" s="55"/>
      <c r="CP189" s="55" t="s">
        <v>209</v>
      </c>
      <c r="CQ189" s="55" t="s">
        <v>209</v>
      </c>
      <c r="CR189" s="55" t="s">
        <v>209</v>
      </c>
      <c r="CS189" s="55"/>
      <c r="CT189" s="55"/>
      <c r="CU189" s="55"/>
    </row>
    <row r="190" spans="1:99" x14ac:dyDescent="0.25">
      <c r="A190" s="27"/>
      <c r="B190" s="27"/>
      <c r="C190" s="27"/>
      <c r="D190" s="27"/>
      <c r="E190" s="27"/>
      <c r="F190" s="27"/>
      <c r="G190" s="27"/>
      <c r="H190" s="27"/>
      <c r="I190" s="27"/>
      <c r="J190" s="27"/>
      <c r="K190" s="51"/>
      <c r="L190" s="51"/>
      <c r="M190" s="51"/>
      <c r="N190" s="51"/>
      <c r="O190" s="51"/>
      <c r="P190" s="51"/>
      <c r="Q190" s="51"/>
      <c r="R190" s="51"/>
      <c r="S190" s="51"/>
      <c r="T190" s="51"/>
      <c r="U190" s="52"/>
      <c r="V190" s="80" t="str">
        <f>INDEX('Detected Compounds limits'!$B$2:$I$50, MATCH($Y190,'Detected Compounds limits'!$B$2:$B$50, 0), MATCH(V$4,'Detected Compounds limits'!$B$2:$I$2,0))</f>
        <v xml:space="preserve"> </v>
      </c>
      <c r="W190" s="80"/>
      <c r="X190" s="81"/>
      <c r="Y190" s="82" t="s">
        <v>51</v>
      </c>
      <c r="Z190" s="80"/>
      <c r="AA190" s="80"/>
      <c r="AB190" s="80"/>
      <c r="AC190" s="80">
        <v>2.8000000000000001E-2</v>
      </c>
      <c r="AD190" s="80"/>
      <c r="AE190" s="80"/>
      <c r="AF190" s="80"/>
      <c r="AG190" s="80"/>
      <c r="AH190" s="80"/>
      <c r="AI190" s="83">
        <v>2.8000000000000001E-2</v>
      </c>
      <c r="AJ190" s="80">
        <f>INDEX('Detected Compounds limits'!$B$2:$H$50, MATCH($Y190,'Detected Compounds limits'!$B$2:$B$50, 0), MATCH(AJ$4,'Detected Compounds limits'!$B$2:$H$2,0))</f>
        <v>1.7000000000000001E-2</v>
      </c>
      <c r="AK190" s="80">
        <f>INDEX('Detected Compounds limits'!$B$2:$H$50, MATCH($Y190,'Detected Compounds limits'!$B$2:$B$50, 0), MATCH(AK$2,'Detected Compounds limits'!$B$2:$H$2,0))</f>
        <v>0.1</v>
      </c>
      <c r="AL190" s="80">
        <f>INDEX('Detected Compounds limits'!$B$2:$H$50, MATCH($Y190,'Detected Compounds limits'!$B$2:$B$50, 0), MATCH(AL$4,'Detected Compounds limits'!$B$2:$H$2,0))</f>
        <v>0.1</v>
      </c>
      <c r="AM190" s="80">
        <f>INDEX('Detected Compounds limits'!$B$2:$H$50, MATCH($Y190,'Detected Compounds limits'!$B$2:$B$50, 0), MATCH(AM$4,'Detected Compounds limits'!$B$2:$H$2,0))</f>
        <v>0.1</v>
      </c>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1"/>
      <c r="BV190" s="51"/>
      <c r="BW190" s="51"/>
      <c r="BX190" s="51"/>
      <c r="BY190" s="51"/>
      <c r="BZ190" s="51"/>
      <c r="CA190" s="52"/>
      <c r="CB190" s="69"/>
      <c r="CC190" s="70"/>
      <c r="CD190" s="70"/>
      <c r="CE190" s="70"/>
      <c r="CF190" s="70"/>
      <c r="CG190" s="70"/>
      <c r="CH190" s="70"/>
      <c r="CI190" s="70"/>
      <c r="CJ190" s="70"/>
      <c r="CK190" s="70"/>
      <c r="CL190" s="52"/>
      <c r="CM190" s="54"/>
      <c r="CN190" s="54"/>
      <c r="CO190" s="54"/>
      <c r="CP190" s="54"/>
      <c r="CQ190" s="54"/>
      <c r="CR190" s="56"/>
      <c r="CS190" s="54"/>
      <c r="CT190" s="54"/>
      <c r="CU190" s="54"/>
    </row>
    <row r="191" spans="1:99" x14ac:dyDescent="0.25">
      <c r="A191" s="27"/>
      <c r="B191" s="27"/>
      <c r="C191" s="27"/>
      <c r="D191" s="27"/>
      <c r="E191" s="27"/>
      <c r="F191" s="27"/>
      <c r="G191" s="27"/>
      <c r="H191" s="27"/>
      <c r="I191" s="27"/>
      <c r="J191" s="27"/>
      <c r="K191" s="51"/>
      <c r="L191" s="51"/>
      <c r="M191" s="51"/>
      <c r="N191" s="51"/>
      <c r="O191" s="51"/>
      <c r="P191" s="51"/>
      <c r="Q191" s="51"/>
      <c r="R191" s="51"/>
      <c r="S191" s="51"/>
      <c r="T191" s="51"/>
      <c r="U191" s="52"/>
      <c r="V191" s="80" t="str">
        <f>INDEX('Detected Compounds limits'!$B$2:$I$50, MATCH($Y191,'Detected Compounds limits'!$B$2:$B$50, 0), MATCH(V$4,'Detected Compounds limits'!$B$2:$I$2,0))</f>
        <v xml:space="preserve"> </v>
      </c>
      <c r="W191" s="80" t="s">
        <v>118</v>
      </c>
      <c r="X191" s="81"/>
      <c r="Y191" s="82" t="s">
        <v>39</v>
      </c>
      <c r="Z191" s="80"/>
      <c r="AA191" s="80">
        <v>8.5000000000000006E-2</v>
      </c>
      <c r="AB191" s="80"/>
      <c r="AC191" s="80"/>
      <c r="AD191" s="80"/>
      <c r="AE191" s="80"/>
      <c r="AF191" s="80"/>
      <c r="AG191" s="80"/>
      <c r="AH191" s="80">
        <v>5.0999999999999997E-2</v>
      </c>
      <c r="AI191" s="83">
        <v>8.5000000000000006E-2</v>
      </c>
      <c r="AJ191" s="80">
        <f>INDEX('Detected Compounds limits'!$B$2:$H$50, MATCH($Y191,'Detected Compounds limits'!$B$2:$B$50, 0), MATCH(AJ$4,'Detected Compounds limits'!$B$2:$H$2,0))</f>
        <v>2.5000000000000001E-3</v>
      </c>
      <c r="AK191" s="80">
        <f>INDEX('Detected Compounds limits'!$B$2:$H$50, MATCH($Y191,'Detected Compounds limits'!$B$2:$B$50, 0), MATCH(AK$2,'Detected Compounds limits'!$B$2:$H$2,0))</f>
        <v>0.1</v>
      </c>
      <c r="AL191" s="80">
        <f>INDEX('Detected Compounds limits'!$B$2:$H$50, MATCH($Y191,'Detected Compounds limits'!$B$2:$B$50, 0), MATCH(AL$4,'Detected Compounds limits'!$B$2:$H$2,0))</f>
        <v>0.1</v>
      </c>
      <c r="AM191" s="80">
        <f>INDEX('Detected Compounds limits'!$B$2:$H$50, MATCH($Y191,'Detected Compounds limits'!$B$2:$B$50, 0), MATCH(AM$4,'Detected Compounds limits'!$B$2:$H$2,0))</f>
        <v>1.6999999999999999E-3</v>
      </c>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1"/>
      <c r="BV191" s="51"/>
      <c r="BW191" s="51"/>
      <c r="BX191" s="51"/>
      <c r="BY191" s="51"/>
      <c r="BZ191" s="51"/>
      <c r="CA191" s="52"/>
      <c r="CB191" s="69"/>
      <c r="CC191" s="70"/>
      <c r="CD191" s="70"/>
      <c r="CE191" s="70"/>
      <c r="CF191" s="70"/>
      <c r="CG191" s="70"/>
      <c r="CH191" s="70"/>
      <c r="CI191" s="70"/>
      <c r="CJ191" s="70"/>
      <c r="CK191" s="70"/>
      <c r="CL191" s="52"/>
      <c r="CM191" s="55"/>
      <c r="CN191" s="55"/>
      <c r="CO191" s="55"/>
      <c r="CP191" s="55"/>
      <c r="CQ191" s="55"/>
      <c r="CR191" s="55"/>
      <c r="CS191" s="55"/>
      <c r="CT191" s="55"/>
      <c r="CU191" s="55"/>
    </row>
    <row r="192" spans="1:99" x14ac:dyDescent="0.25">
      <c r="A192" s="27"/>
      <c r="B192" s="27"/>
      <c r="C192" s="27"/>
      <c r="D192" s="27"/>
      <c r="E192" s="27"/>
      <c r="F192" s="27"/>
      <c r="G192" s="27"/>
      <c r="H192" s="27"/>
      <c r="I192" s="27"/>
      <c r="J192" s="27"/>
      <c r="K192" s="51"/>
      <c r="L192" s="51"/>
      <c r="M192" s="51"/>
      <c r="N192" s="51"/>
      <c r="O192" s="51"/>
      <c r="P192" s="51"/>
      <c r="Q192" s="51"/>
      <c r="R192" s="51"/>
      <c r="S192" s="51"/>
      <c r="T192" s="51"/>
      <c r="U192" s="52"/>
      <c r="V192" s="80" t="str">
        <f>INDEX('Detected Compounds limits'!$B$2:$I$50, MATCH($Y192,'Detected Compounds limits'!$B$2:$B$50, 0), MATCH(V$4,'Detected Compounds limits'!$B$2:$I$2,0))</f>
        <v xml:space="preserve"> </v>
      </c>
      <c r="W192" s="80" t="s">
        <v>118</v>
      </c>
      <c r="X192" s="81"/>
      <c r="Y192" s="82" t="s">
        <v>65</v>
      </c>
      <c r="Z192" s="80">
        <v>3.6999999999999998E-5</v>
      </c>
      <c r="AA192" s="80"/>
      <c r="AB192" s="80"/>
      <c r="AC192" s="80"/>
      <c r="AD192" s="80"/>
      <c r="AE192" s="80"/>
      <c r="AF192" s="80"/>
      <c r="AG192" s="80"/>
      <c r="AH192" s="80"/>
      <c r="AI192" s="83">
        <v>3.6999999999999998E-5</v>
      </c>
      <c r="AJ192" s="80">
        <f>INDEX('Detected Compounds limits'!$B$2:$H$50, MATCH($Y192,'Detected Compounds limits'!$B$2:$B$50, 0), MATCH(AJ$4,'Detected Compounds limits'!$B$2:$H$2,0))</f>
        <v>3.0000000000000001E-5</v>
      </c>
      <c r="AK192" s="80">
        <f>INDEX('Detected Compounds limits'!$B$2:$H$50, MATCH($Y192,'Detected Compounds limits'!$B$2:$B$50, 0), MATCH(AK$2,'Detected Compounds limits'!$B$2:$H$2,0))</f>
        <v>0.1</v>
      </c>
      <c r="AL192" s="80">
        <f>INDEX('Detected Compounds limits'!$B$2:$H$50, MATCH($Y192,'Detected Compounds limits'!$B$2:$B$50, 0), MATCH(AL$4,'Detected Compounds limits'!$B$2:$H$2,0))</f>
        <v>0.1</v>
      </c>
      <c r="AM192" s="80">
        <f>INDEX('Detected Compounds limits'!$B$2:$H$50, MATCH($Y192,'Detected Compounds limits'!$B$2:$B$50, 0), MATCH(AM$4,'Detected Compounds limits'!$B$2:$H$2,0))</f>
        <v>0.1</v>
      </c>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1"/>
      <c r="BV192" s="51"/>
      <c r="BW192" s="51"/>
      <c r="BX192" s="51"/>
      <c r="BY192" s="51"/>
      <c r="BZ192" s="51"/>
      <c r="CA192" s="52"/>
      <c r="CB192" s="69"/>
      <c r="CC192" s="70"/>
      <c r="CD192" s="70"/>
      <c r="CE192" s="70"/>
      <c r="CF192" s="70"/>
      <c r="CG192" s="70"/>
      <c r="CH192" s="70"/>
      <c r="CI192" s="70"/>
      <c r="CJ192" s="70"/>
      <c r="CK192" s="70"/>
      <c r="CL192" s="52"/>
      <c r="CM192" s="54"/>
      <c r="CN192" s="54"/>
      <c r="CO192" s="54"/>
      <c r="CP192" s="54"/>
      <c r="CQ192" s="54"/>
      <c r="CR192" s="56"/>
      <c r="CS192" s="54"/>
      <c r="CT192" s="54"/>
      <c r="CU192" s="54"/>
    </row>
    <row r="193" spans="1:99" x14ac:dyDescent="0.25">
      <c r="A193" s="27"/>
      <c r="B193" s="27"/>
      <c r="C193" s="27"/>
      <c r="D193" s="27"/>
      <c r="E193" s="27"/>
      <c r="F193" s="27"/>
      <c r="G193" s="27"/>
      <c r="H193" s="27"/>
      <c r="I193" s="27"/>
      <c r="J193" s="27"/>
      <c r="K193" s="51"/>
      <c r="L193" s="51"/>
      <c r="M193" s="51"/>
      <c r="N193" s="51"/>
      <c r="O193" s="51"/>
      <c r="P193" s="51"/>
      <c r="Q193" s="51"/>
      <c r="R193" s="51"/>
      <c r="S193" s="51"/>
      <c r="T193" s="51"/>
      <c r="U193" s="52"/>
      <c r="V193" s="80" t="str">
        <f>INDEX('Detected Compounds limits'!$B$2:$I$50, MATCH($Y193,'Detected Compounds limits'!$B$2:$B$50, 0), MATCH(V$4,'Detected Compounds limits'!$B$2:$I$2,0))</f>
        <v xml:space="preserve"> </v>
      </c>
      <c r="W193" s="80"/>
      <c r="X193" s="81"/>
      <c r="Y193" s="82" t="s">
        <v>53</v>
      </c>
      <c r="Z193" s="80">
        <v>5.0000000000000002E-5</v>
      </c>
      <c r="AA193" s="80"/>
      <c r="AB193" s="80"/>
      <c r="AC193" s="80"/>
      <c r="AD193" s="80"/>
      <c r="AE193" s="80"/>
      <c r="AF193" s="80"/>
      <c r="AG193" s="80">
        <v>2.5999999999999998E-5</v>
      </c>
      <c r="AH193" s="80">
        <v>2.0000000000000002E-5</v>
      </c>
      <c r="AI193" s="83">
        <v>5.0000000000000002E-5</v>
      </c>
      <c r="AJ193" s="80">
        <f>INDEX('Detected Compounds limits'!$B$2:$H$50, MATCH($Y193,'Detected Compounds limits'!$B$2:$B$50, 0), MATCH(AJ$4,'Detected Compounds limits'!$B$2:$H$2,0))</f>
        <v>2.0000000000000002E-5</v>
      </c>
      <c r="AK193" s="80">
        <f>INDEX('Detected Compounds limits'!$B$2:$H$50, MATCH($Y193,'Detected Compounds limits'!$B$2:$B$50, 0), MATCH(AK$2,'Detected Compounds limits'!$B$2:$H$2,0))</f>
        <v>0.1</v>
      </c>
      <c r="AL193" s="80">
        <f>INDEX('Detected Compounds limits'!$B$2:$H$50, MATCH($Y193,'Detected Compounds limits'!$B$2:$B$50, 0), MATCH(AL$4,'Detected Compounds limits'!$B$2:$H$2,0))</f>
        <v>0.1</v>
      </c>
      <c r="AM193" s="80">
        <f>INDEX('Detected Compounds limits'!$B$2:$H$50, MATCH($Y193,'Detected Compounds limits'!$B$2:$B$50, 0), MATCH(AM$4,'Detected Compounds limits'!$B$2:$H$2,0))</f>
        <v>2.1999999999999999E-5</v>
      </c>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1"/>
      <c r="BV193" s="51"/>
      <c r="BW193" s="51"/>
      <c r="BX193" s="51"/>
      <c r="BY193" s="51"/>
      <c r="BZ193" s="51"/>
      <c r="CA193" s="52"/>
      <c r="CB193" s="69"/>
      <c r="CC193" s="70"/>
      <c r="CD193" s="70"/>
      <c r="CE193" s="70"/>
      <c r="CF193" s="70"/>
      <c r="CG193" s="70"/>
      <c r="CH193" s="70"/>
      <c r="CI193" s="70"/>
      <c r="CJ193" s="70"/>
      <c r="CK193" s="70"/>
      <c r="CL193" s="52"/>
      <c r="CM193" s="55"/>
      <c r="CN193" s="55"/>
      <c r="CO193" s="55"/>
      <c r="CP193" s="55"/>
      <c r="CQ193" s="55"/>
      <c r="CR193" s="55"/>
      <c r="CS193" s="55"/>
      <c r="CT193" s="55"/>
      <c r="CU193" s="55" t="s">
        <v>209</v>
      </c>
    </row>
    <row r="194" spans="1:99" x14ac:dyDescent="0.25">
      <c r="A194" s="27"/>
      <c r="B194" s="27"/>
      <c r="C194" s="27"/>
      <c r="D194" s="27"/>
      <c r="E194" s="27"/>
      <c r="F194" s="27"/>
      <c r="G194" s="27"/>
      <c r="H194" s="27"/>
      <c r="I194" s="27"/>
      <c r="J194" s="27"/>
      <c r="K194" s="51"/>
      <c r="L194" s="51"/>
      <c r="M194" s="51"/>
      <c r="N194" s="51"/>
      <c r="O194" s="51"/>
      <c r="P194" s="51"/>
      <c r="Q194" s="51"/>
      <c r="R194" s="51"/>
      <c r="S194" s="51"/>
      <c r="T194" s="51"/>
      <c r="U194" s="52"/>
      <c r="V194" s="80" t="str">
        <f>INDEX('Detected Compounds limits'!$B$2:$I$50, MATCH($Y194,'Detected Compounds limits'!$B$2:$B$50, 0), MATCH(V$4,'Detected Compounds limits'!$B$2:$I$2,0))</f>
        <v>x</v>
      </c>
      <c r="W194" s="80"/>
      <c r="X194" s="81"/>
      <c r="Y194" s="82" t="s">
        <v>61</v>
      </c>
      <c r="Z194" s="80"/>
      <c r="AA194" s="80"/>
      <c r="AB194" s="80"/>
      <c r="AC194" s="80"/>
      <c r="AD194" s="80"/>
      <c r="AE194" s="80"/>
      <c r="AF194" s="80"/>
      <c r="AG194" s="80">
        <v>3.1E-2</v>
      </c>
      <c r="AH194" s="80">
        <v>3.2000000000000001E-2</v>
      </c>
      <c r="AI194" s="83">
        <v>3.2000000000000001E-2</v>
      </c>
      <c r="AJ194" s="80">
        <f>INDEX('Detected Compounds limits'!$B$2:$H$50, MATCH($Y194,'Detected Compounds limits'!$B$2:$B$50, 0), MATCH(AJ$4,'Detected Compounds limits'!$B$2:$H$2,0))</f>
        <v>0.02</v>
      </c>
      <c r="AK194" s="80">
        <f>INDEX('Detected Compounds limits'!$B$2:$H$50, MATCH($Y194,'Detected Compounds limits'!$B$2:$B$50, 0), MATCH(AK$2,'Detected Compounds limits'!$B$2:$H$2,0))</f>
        <v>10</v>
      </c>
      <c r="AL194" s="80">
        <f>INDEX('Detected Compounds limits'!$B$2:$H$50, MATCH($Y194,'Detected Compounds limits'!$B$2:$B$50, 0), MATCH(AL$4,'Detected Compounds limits'!$B$2:$H$2,0))</f>
        <v>10</v>
      </c>
      <c r="AM194" s="80">
        <f>INDEX('Detected Compounds limits'!$B$2:$H$50, MATCH($Y194,'Detected Compounds limits'!$B$2:$B$50, 0), MATCH(AM$4,'Detected Compounds limits'!$B$2:$H$2,0))</f>
        <v>91.9</v>
      </c>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1"/>
      <c r="BV194" s="51"/>
      <c r="BW194" s="51"/>
      <c r="BX194" s="51"/>
      <c r="BY194" s="51"/>
      <c r="BZ194" s="51"/>
      <c r="CA194" s="52"/>
      <c r="CB194" s="69"/>
      <c r="CC194" s="70"/>
      <c r="CD194" s="70"/>
      <c r="CE194" s="70"/>
      <c r="CF194" s="70"/>
      <c r="CG194" s="70"/>
      <c r="CH194" s="70"/>
      <c r="CI194" s="70"/>
      <c r="CJ194" s="70"/>
      <c r="CK194" s="70"/>
      <c r="CL194" s="52"/>
      <c r="CM194" s="54"/>
      <c r="CN194" s="54"/>
      <c r="CO194" s="54"/>
      <c r="CP194" s="54"/>
      <c r="CQ194" s="54"/>
      <c r="CR194" s="56"/>
      <c r="CS194" s="54"/>
      <c r="CT194" s="54"/>
      <c r="CU194" s="54"/>
    </row>
    <row r="195" spans="1:99" x14ac:dyDescent="0.25">
      <c r="A195" s="27"/>
      <c r="B195" s="27"/>
      <c r="C195" s="27"/>
      <c r="D195" s="27"/>
      <c r="E195" s="27"/>
      <c r="F195" s="27"/>
      <c r="G195" s="27"/>
      <c r="H195" s="27"/>
      <c r="I195" s="27"/>
      <c r="J195" s="27"/>
      <c r="K195" s="51"/>
      <c r="L195" s="51"/>
      <c r="M195" s="51"/>
      <c r="N195" s="51"/>
      <c r="O195" s="51"/>
      <c r="P195" s="51"/>
      <c r="Q195" s="51"/>
      <c r="R195" s="51"/>
      <c r="S195" s="51"/>
      <c r="T195" s="51"/>
      <c r="U195" s="52"/>
      <c r="V195" s="80" t="str">
        <f>INDEX('Detected Compounds limits'!$B$2:$I$50, MATCH($Y195,'Detected Compounds limits'!$B$2:$B$50, 0), MATCH(V$4,'Detected Compounds limits'!$B$2:$I$2,0))</f>
        <v>x</v>
      </c>
      <c r="W195" s="80"/>
      <c r="X195" s="81"/>
      <c r="Y195" s="82" t="s">
        <v>82</v>
      </c>
      <c r="Z195" s="80"/>
      <c r="AA195" s="80"/>
      <c r="AB195" s="80"/>
      <c r="AC195" s="80"/>
      <c r="AD195" s="80"/>
      <c r="AE195" s="80"/>
      <c r="AF195" s="80"/>
      <c r="AG195" s="80">
        <v>0.02</v>
      </c>
      <c r="AH195" s="80">
        <v>0.02</v>
      </c>
      <c r="AI195" s="83">
        <v>0.02</v>
      </c>
      <c r="AJ195" s="80">
        <f>INDEX('Detected Compounds limits'!$B$2:$H$50, MATCH($Y195,'Detected Compounds limits'!$B$2:$B$50, 0), MATCH(AJ$4,'Detected Compounds limits'!$B$2:$H$2,0))</f>
        <v>0.02</v>
      </c>
      <c r="AK195" s="80">
        <f>INDEX('Detected Compounds limits'!$B$2:$H$50, MATCH($Y195,'Detected Compounds limits'!$B$2:$B$50, 0), MATCH(AK$2,'Detected Compounds limits'!$B$2:$H$2,0))</f>
        <v>10</v>
      </c>
      <c r="AL195" s="80">
        <f>INDEX('Detected Compounds limits'!$B$2:$H$50, MATCH($Y195,'Detected Compounds limits'!$B$2:$B$50, 0), MATCH(AL$4,'Detected Compounds limits'!$B$2:$H$2,0))</f>
        <v>10</v>
      </c>
      <c r="AM195" s="80">
        <f>INDEX('Detected Compounds limits'!$B$2:$H$50, MATCH($Y195,'Detected Compounds limits'!$B$2:$B$50, 0), MATCH(AM$4,'Detected Compounds limits'!$B$2:$H$2,0))</f>
        <v>10</v>
      </c>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1"/>
      <c r="BV195" s="51"/>
      <c r="BW195" s="51"/>
      <c r="BX195" s="51"/>
      <c r="BY195" s="51"/>
      <c r="BZ195" s="51"/>
      <c r="CA195" s="52"/>
      <c r="CB195" s="69"/>
      <c r="CC195" s="70"/>
      <c r="CD195" s="70"/>
      <c r="CE195" s="70"/>
      <c r="CF195" s="70"/>
      <c r="CG195" s="70"/>
      <c r="CH195" s="70"/>
      <c r="CI195" s="70"/>
      <c r="CJ195" s="70"/>
      <c r="CK195" s="70"/>
      <c r="CL195" s="52"/>
      <c r="CM195" s="55"/>
      <c r="CN195" s="55"/>
      <c r="CO195" s="55"/>
      <c r="CP195" s="55"/>
      <c r="CQ195" s="55"/>
      <c r="CR195" s="55"/>
      <c r="CS195" s="55"/>
      <c r="CT195" s="55" t="s">
        <v>209</v>
      </c>
      <c r="CU195" s="55" t="s">
        <v>209</v>
      </c>
    </row>
    <row r="196" spans="1:99" x14ac:dyDescent="0.25">
      <c r="A196" s="27"/>
      <c r="B196" s="27"/>
      <c r="C196" s="27"/>
      <c r="D196" s="27"/>
      <c r="E196" s="27"/>
      <c r="F196" s="27"/>
      <c r="G196" s="27"/>
      <c r="H196" s="27"/>
      <c r="I196" s="27"/>
      <c r="J196" s="27"/>
      <c r="K196" s="51"/>
      <c r="L196" s="51"/>
      <c r="M196" s="51"/>
      <c r="N196" s="51"/>
      <c r="O196" s="51"/>
      <c r="P196" s="51"/>
      <c r="Q196" s="51"/>
      <c r="R196" s="51"/>
      <c r="S196" s="51"/>
      <c r="T196" s="51"/>
      <c r="U196" s="52"/>
      <c r="V196" s="80" t="str">
        <f>INDEX('Detected Compounds limits'!$B$2:$I$50, MATCH($Y196,'Detected Compounds limits'!$B$2:$B$50, 0), MATCH(V$4,'Detected Compounds limits'!$B$2:$I$2,0))</f>
        <v>x</v>
      </c>
      <c r="W196" s="80"/>
      <c r="X196" s="81"/>
      <c r="Y196" s="82" t="s">
        <v>83</v>
      </c>
      <c r="Z196" s="80"/>
      <c r="AA196" s="80">
        <v>0.05</v>
      </c>
      <c r="AB196" s="80"/>
      <c r="AC196" s="80"/>
      <c r="AD196" s="80"/>
      <c r="AE196" s="80"/>
      <c r="AF196" s="80">
        <v>0.05</v>
      </c>
      <c r="AG196" s="80">
        <v>5.6000000000000001E-2</v>
      </c>
      <c r="AH196" s="80">
        <v>6.5000000000000002E-2</v>
      </c>
      <c r="AI196" s="83">
        <v>6.5000000000000002E-2</v>
      </c>
      <c r="AJ196" s="80">
        <f>INDEX('Detected Compounds limits'!$B$2:$H$50, MATCH($Y196,'Detected Compounds limits'!$B$2:$B$50, 0), MATCH(AJ$4,'Detected Compounds limits'!$B$2:$H$2,0))</f>
        <v>0.05</v>
      </c>
      <c r="AK196" s="80">
        <f>INDEX('Detected Compounds limits'!$B$2:$H$50, MATCH($Y196,'Detected Compounds limits'!$B$2:$B$50, 0), MATCH(AK$2,'Detected Compounds limits'!$B$2:$H$2,0))</f>
        <v>10</v>
      </c>
      <c r="AL196" s="80">
        <f>INDEX('Detected Compounds limits'!$B$2:$H$50, MATCH($Y196,'Detected Compounds limits'!$B$2:$B$50, 0), MATCH(AL$4,'Detected Compounds limits'!$B$2:$H$2,0))</f>
        <v>10</v>
      </c>
      <c r="AM196" s="80">
        <f>INDEX('Detected Compounds limits'!$B$2:$H$50, MATCH($Y196,'Detected Compounds limits'!$B$2:$B$50, 0), MATCH(AM$4,'Detected Compounds limits'!$B$2:$H$2,0))</f>
        <v>10</v>
      </c>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1"/>
      <c r="BV196" s="51"/>
      <c r="BW196" s="51"/>
      <c r="BX196" s="51"/>
      <c r="BY196" s="51"/>
      <c r="BZ196" s="51"/>
      <c r="CA196" s="52"/>
      <c r="CB196" s="69"/>
      <c r="CC196" s="70"/>
      <c r="CD196" s="70"/>
      <c r="CE196" s="70"/>
      <c r="CF196" s="70"/>
      <c r="CG196" s="70"/>
      <c r="CH196" s="70"/>
      <c r="CI196" s="70"/>
      <c r="CJ196" s="70"/>
      <c r="CK196" s="70"/>
      <c r="CL196" s="52"/>
      <c r="CM196" s="54"/>
      <c r="CN196" s="54" t="s">
        <v>209</v>
      </c>
      <c r="CO196" s="54"/>
      <c r="CP196" s="54"/>
      <c r="CQ196" s="54"/>
      <c r="CR196" s="56"/>
      <c r="CS196" s="54" t="s">
        <v>209</v>
      </c>
      <c r="CT196" s="54"/>
      <c r="CU196" s="54"/>
    </row>
    <row r="197" spans="1:99" x14ac:dyDescent="0.25">
      <c r="A197" s="27"/>
      <c r="B197" s="27"/>
      <c r="C197" s="27"/>
      <c r="D197" s="27"/>
      <c r="E197" s="27"/>
      <c r="F197" s="27"/>
      <c r="G197" s="27"/>
      <c r="H197" s="27"/>
      <c r="I197" s="27"/>
      <c r="J197" s="27"/>
      <c r="K197" s="51"/>
      <c r="L197" s="51"/>
      <c r="M197" s="51"/>
      <c r="N197" s="51"/>
      <c r="O197" s="51"/>
      <c r="P197" s="51"/>
      <c r="Q197" s="51"/>
      <c r="R197" s="51"/>
      <c r="S197" s="51"/>
      <c r="T197" s="51"/>
      <c r="U197" s="52"/>
      <c r="V197" s="80" t="str">
        <f>INDEX('Detected Compounds limits'!$B$2:$I$50, MATCH($Y197,'Detected Compounds limits'!$B$2:$B$50, 0), MATCH(V$4,'Detected Compounds limits'!$B$2:$I$2,0))</f>
        <v>x</v>
      </c>
      <c r="W197" s="80"/>
      <c r="X197" s="81"/>
      <c r="Y197" s="82" t="s">
        <v>63</v>
      </c>
      <c r="Z197" s="80">
        <v>0.02</v>
      </c>
      <c r="AA197" s="80"/>
      <c r="AB197" s="80"/>
      <c r="AC197" s="80"/>
      <c r="AD197" s="80"/>
      <c r="AE197" s="80"/>
      <c r="AF197" s="80">
        <v>0.02</v>
      </c>
      <c r="AG197" s="80">
        <v>0.02</v>
      </c>
      <c r="AH197" s="80">
        <v>0.02</v>
      </c>
      <c r="AI197" s="83">
        <v>0.02</v>
      </c>
      <c r="AJ197" s="80">
        <f>INDEX('Detected Compounds limits'!$B$2:$H$50, MATCH($Y197,'Detected Compounds limits'!$B$2:$B$50, 0), MATCH(AJ$4,'Detected Compounds limits'!$B$2:$H$2,0))</f>
        <v>0.02</v>
      </c>
      <c r="AK197" s="80">
        <f>INDEX('Detected Compounds limits'!$B$2:$H$50, MATCH($Y197,'Detected Compounds limits'!$B$2:$B$50, 0), MATCH(AK$2,'Detected Compounds limits'!$B$2:$H$2,0))</f>
        <v>10</v>
      </c>
      <c r="AL197" s="80">
        <f>INDEX('Detected Compounds limits'!$B$2:$H$50, MATCH($Y197,'Detected Compounds limits'!$B$2:$B$50, 0), MATCH(AL$4,'Detected Compounds limits'!$B$2:$H$2,0))</f>
        <v>10</v>
      </c>
      <c r="AM197" s="80">
        <f>INDEX('Detected Compounds limits'!$B$2:$H$50, MATCH($Y197,'Detected Compounds limits'!$B$2:$B$50, 0), MATCH(AM$4,'Detected Compounds limits'!$B$2:$H$2,0))</f>
        <v>21.7</v>
      </c>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1"/>
      <c r="BV197" s="51"/>
      <c r="BW197" s="51"/>
      <c r="BX197" s="51"/>
      <c r="BY197" s="51"/>
      <c r="BZ197" s="51"/>
      <c r="CA197" s="52"/>
      <c r="CB197" s="69"/>
      <c r="CC197" s="70"/>
      <c r="CD197" s="70"/>
      <c r="CE197" s="70"/>
      <c r="CF197" s="70"/>
      <c r="CG197" s="70"/>
      <c r="CH197" s="70"/>
      <c r="CI197" s="70"/>
      <c r="CJ197" s="70"/>
      <c r="CK197" s="70"/>
      <c r="CL197" s="52"/>
      <c r="CM197" s="55" t="s">
        <v>209</v>
      </c>
      <c r="CN197" s="55"/>
      <c r="CO197" s="55"/>
      <c r="CP197" s="55"/>
      <c r="CQ197" s="55"/>
      <c r="CR197" s="55"/>
      <c r="CS197" s="55" t="s">
        <v>209</v>
      </c>
      <c r="CT197" s="55" t="s">
        <v>209</v>
      </c>
      <c r="CU197" s="55" t="s">
        <v>209</v>
      </c>
    </row>
    <row r="198" spans="1:99" x14ac:dyDescent="0.25">
      <c r="A198" s="27"/>
      <c r="B198" s="27"/>
      <c r="C198" s="27"/>
      <c r="D198" s="27"/>
      <c r="E198" s="27"/>
      <c r="F198" s="27"/>
      <c r="G198" s="27"/>
      <c r="H198" s="27"/>
      <c r="I198" s="27"/>
      <c r="J198" s="27"/>
      <c r="K198" s="51"/>
      <c r="L198" s="51"/>
      <c r="M198" s="51"/>
      <c r="N198" s="51"/>
      <c r="O198" s="51"/>
      <c r="P198" s="51"/>
      <c r="Q198" s="51"/>
      <c r="R198" s="51"/>
      <c r="S198" s="51"/>
      <c r="T198" s="51"/>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1"/>
      <c r="BV198" s="51"/>
      <c r="BW198" s="51"/>
      <c r="BX198" s="51"/>
      <c r="BY198" s="51"/>
      <c r="BZ198" s="51"/>
      <c r="CA198" s="52"/>
      <c r="CB198" s="69"/>
      <c r="CC198" s="70"/>
      <c r="CD198" s="70"/>
      <c r="CE198" s="70"/>
      <c r="CF198" s="70"/>
      <c r="CG198" s="70"/>
      <c r="CH198" s="70"/>
      <c r="CI198" s="70"/>
      <c r="CJ198" s="70"/>
      <c r="CK198" s="70"/>
      <c r="CL198" s="52"/>
      <c r="CM198" s="53"/>
      <c r="CN198" s="53"/>
      <c r="CO198" s="53"/>
      <c r="CP198" s="53"/>
      <c r="CQ198" s="53"/>
      <c r="CR198" s="53"/>
      <c r="CS198" s="53"/>
      <c r="CT198" s="53"/>
      <c r="CU198" s="53"/>
    </row>
    <row r="199" spans="1:99" x14ac:dyDescent="0.25">
      <c r="A199" s="27"/>
      <c r="B199" s="27"/>
      <c r="C199" s="27"/>
      <c r="D199" s="27"/>
      <c r="E199" s="27"/>
      <c r="F199" s="27"/>
      <c r="G199" s="27"/>
      <c r="H199" s="27"/>
      <c r="I199" s="27"/>
      <c r="J199" s="27"/>
      <c r="K199" s="51"/>
      <c r="L199" s="51"/>
      <c r="M199" s="51"/>
      <c r="N199" s="51"/>
      <c r="O199" s="51"/>
      <c r="P199" s="51"/>
      <c r="Q199" s="51"/>
      <c r="R199" s="51"/>
      <c r="S199" s="51"/>
      <c r="T199" s="51"/>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1"/>
      <c r="BV199" s="51"/>
      <c r="BW199" s="51"/>
      <c r="BX199" s="51"/>
      <c r="BY199" s="51"/>
      <c r="BZ199" s="51"/>
      <c r="CA199" s="52"/>
      <c r="CB199" s="69"/>
      <c r="CC199" s="70"/>
      <c r="CD199" s="70"/>
      <c r="CE199" s="70"/>
      <c r="CF199" s="70"/>
      <c r="CG199" s="70"/>
      <c r="CH199" s="70"/>
      <c r="CI199" s="70"/>
      <c r="CJ199" s="70"/>
      <c r="CK199" s="70"/>
      <c r="CL199" s="52"/>
      <c r="CM199" s="53"/>
      <c r="CN199" s="53"/>
      <c r="CO199" s="53"/>
      <c r="CP199" s="53"/>
      <c r="CQ199" s="53"/>
      <c r="CR199" s="53"/>
      <c r="CS199" s="53"/>
      <c r="CT199" s="53"/>
      <c r="CU199" s="53"/>
    </row>
    <row r="200" spans="1:99" x14ac:dyDescent="0.25">
      <c r="A200" s="27"/>
      <c r="B200" s="27"/>
      <c r="C200" s="27"/>
      <c r="D200" s="27"/>
      <c r="E200" s="27"/>
      <c r="F200" s="27"/>
      <c r="G200" s="27"/>
      <c r="H200" s="27"/>
      <c r="I200" s="27"/>
      <c r="J200" s="27"/>
      <c r="K200" s="51"/>
      <c r="L200" s="51"/>
      <c r="M200" s="51"/>
      <c r="N200" s="51"/>
      <c r="O200" s="51"/>
      <c r="P200" s="51"/>
      <c r="Q200" s="51"/>
      <c r="R200" s="51"/>
      <c r="S200" s="51"/>
      <c r="T200" s="51"/>
      <c r="U200" s="52"/>
      <c r="V200" s="52"/>
      <c r="W200" s="52"/>
      <c r="X200" s="52"/>
      <c r="Y200" s="52" t="str">
        <f>Y179</f>
        <v xml:space="preserve"> Seematte/ Hellsee</v>
      </c>
      <c r="Z200" s="90" t="str">
        <f>Z180</f>
        <v>30/03</v>
      </c>
      <c r="AA200" s="90" t="str">
        <f t="shared" ref="AA200:AH200" si="40">AA180</f>
        <v>27/04</v>
      </c>
      <c r="AB200" s="90" t="str">
        <f t="shared" si="40"/>
        <v>25/05</v>
      </c>
      <c r="AC200" s="90" t="str">
        <f t="shared" si="40"/>
        <v>22/06</v>
      </c>
      <c r="AD200" s="90" t="str">
        <f t="shared" si="40"/>
        <v>21/07</v>
      </c>
      <c r="AE200" s="90" t="str">
        <f t="shared" si="40"/>
        <v>17/08</v>
      </c>
      <c r="AF200" s="90" t="str">
        <f t="shared" si="40"/>
        <v>13/09</v>
      </c>
      <c r="AG200" s="90" t="str">
        <f t="shared" si="40"/>
        <v>12/10</v>
      </c>
      <c r="AH200" s="90" t="str">
        <f t="shared" si="40"/>
        <v>08/11</v>
      </c>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1"/>
      <c r="BV200" s="51"/>
      <c r="BW200" s="51"/>
      <c r="BX200" s="51"/>
      <c r="BY200" s="51"/>
      <c r="BZ200" s="51"/>
      <c r="CA200" s="52"/>
      <c r="CB200" s="57" t="s">
        <v>238</v>
      </c>
      <c r="CC200" s="90" t="s">
        <v>114</v>
      </c>
      <c r="CD200" s="90" t="s">
        <v>113</v>
      </c>
      <c r="CE200" s="90" t="s">
        <v>112</v>
      </c>
      <c r="CF200" s="90" t="s">
        <v>107</v>
      </c>
      <c r="CG200" s="90" t="s">
        <v>111</v>
      </c>
      <c r="CH200" s="90" t="s">
        <v>98</v>
      </c>
      <c r="CI200" s="90" t="s">
        <v>97</v>
      </c>
      <c r="CJ200" s="90" t="s">
        <v>96</v>
      </c>
      <c r="CK200" s="90" t="s">
        <v>95</v>
      </c>
      <c r="CL200" s="52"/>
      <c r="CM200" s="53"/>
      <c r="CN200" s="53"/>
      <c r="CO200" s="53"/>
      <c r="CP200" s="53"/>
      <c r="CQ200" s="53"/>
      <c r="CR200" s="53"/>
      <c r="CS200" s="53"/>
      <c r="CT200" s="53"/>
      <c r="CU200" s="53"/>
    </row>
    <row r="201" spans="1:99" x14ac:dyDescent="0.25">
      <c r="A201" s="27"/>
      <c r="B201" s="27"/>
      <c r="C201" s="27"/>
      <c r="D201" s="27"/>
      <c r="E201" s="27"/>
      <c r="F201" s="27"/>
      <c r="G201" s="27"/>
      <c r="H201" s="27"/>
      <c r="I201" s="27"/>
      <c r="J201" s="27"/>
      <c r="K201" s="51"/>
      <c r="L201" s="51"/>
      <c r="M201" s="51"/>
      <c r="N201" s="51"/>
      <c r="O201" s="51"/>
      <c r="P201" s="51"/>
      <c r="Q201" s="51"/>
      <c r="R201" s="51"/>
      <c r="S201" s="51"/>
      <c r="T201" s="51"/>
      <c r="U201" s="52"/>
      <c r="V201" s="52"/>
      <c r="W201" s="52"/>
      <c r="X201" s="52"/>
      <c r="Y201" s="46" t="s">
        <v>212</v>
      </c>
      <c r="Z201" s="91">
        <f t="shared" ref="Z201:AH201" si="41">SUMPRODUCT(($V181:$V197&lt;&gt;"x")*($X181:$X197&lt;&gt;"x")*(CM181:CM197="&lt;")*(Z181:Z197&gt;$AK181:$AK197))</f>
        <v>0</v>
      </c>
      <c r="AA201" s="91">
        <f t="shared" si="41"/>
        <v>0</v>
      </c>
      <c r="AB201" s="91">
        <f t="shared" si="41"/>
        <v>0</v>
      </c>
      <c r="AC201" s="91">
        <f t="shared" si="41"/>
        <v>0</v>
      </c>
      <c r="AD201" s="91">
        <f t="shared" si="41"/>
        <v>0</v>
      </c>
      <c r="AE201" s="91">
        <f t="shared" si="41"/>
        <v>0</v>
      </c>
      <c r="AF201" s="91">
        <f t="shared" si="41"/>
        <v>0</v>
      </c>
      <c r="AG201" s="91">
        <f t="shared" si="41"/>
        <v>0</v>
      </c>
      <c r="AH201" s="91">
        <f t="shared" si="41"/>
        <v>0</v>
      </c>
      <c r="AI201" s="84"/>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1"/>
      <c r="BV201" s="51"/>
      <c r="BW201" s="51"/>
      <c r="BX201" s="51"/>
      <c r="BY201" s="51"/>
      <c r="BZ201" s="51"/>
      <c r="CA201" s="52"/>
      <c r="CB201" s="104" t="s">
        <v>212</v>
      </c>
      <c r="CC201" s="91">
        <v>0</v>
      </c>
      <c r="CD201" s="91">
        <v>0</v>
      </c>
      <c r="CE201" s="91">
        <v>0</v>
      </c>
      <c r="CF201" s="91">
        <v>0</v>
      </c>
      <c r="CG201" s="91">
        <v>0</v>
      </c>
      <c r="CH201" s="91">
        <v>0</v>
      </c>
      <c r="CI201" s="91">
        <v>0</v>
      </c>
      <c r="CJ201" s="91">
        <v>0</v>
      </c>
      <c r="CK201" s="91">
        <v>0</v>
      </c>
      <c r="CL201" s="52"/>
      <c r="CM201" s="53"/>
      <c r="CN201" s="53"/>
      <c r="CO201" s="53"/>
      <c r="CP201" s="53"/>
      <c r="CQ201" s="53"/>
      <c r="CR201" s="53"/>
      <c r="CS201" s="53"/>
      <c r="CT201" s="53"/>
      <c r="CU201" s="53"/>
    </row>
    <row r="202" spans="1:99" x14ac:dyDescent="0.25">
      <c r="A202" s="27"/>
      <c r="B202" s="27"/>
      <c r="C202" s="27"/>
      <c r="D202" s="27"/>
      <c r="E202" s="27"/>
      <c r="F202" s="27"/>
      <c r="G202" s="27"/>
      <c r="H202" s="27"/>
      <c r="I202" s="27"/>
      <c r="J202" s="27"/>
      <c r="K202" s="51"/>
      <c r="L202" s="51"/>
      <c r="M202" s="51"/>
      <c r="N202" s="51"/>
      <c r="O202" s="51"/>
      <c r="P202" s="51"/>
      <c r="Q202" s="51"/>
      <c r="R202" s="51"/>
      <c r="S202" s="51"/>
      <c r="T202" s="51"/>
      <c r="U202" s="52"/>
      <c r="V202" s="52"/>
      <c r="W202" s="52"/>
      <c r="X202" s="52"/>
      <c r="Y202" s="45" t="s">
        <v>201</v>
      </c>
      <c r="Z202" s="91">
        <f t="shared" ref="Z202:AH202" si="42">SUMPRODUCT(($V181:$V197&lt;&gt;"x")*($X181:$X197&lt;&gt;"x")*(CM181:CM197&lt;&gt;"&lt;")*(Z181:Z197&gt;$AK181:$AK197))</f>
        <v>0</v>
      </c>
      <c r="AA202" s="91">
        <f t="shared" si="42"/>
        <v>0</v>
      </c>
      <c r="AB202" s="91">
        <f t="shared" si="42"/>
        <v>0</v>
      </c>
      <c r="AC202" s="91">
        <f t="shared" si="42"/>
        <v>0</v>
      </c>
      <c r="AD202" s="91">
        <f t="shared" si="42"/>
        <v>0</v>
      </c>
      <c r="AE202" s="91">
        <f t="shared" si="42"/>
        <v>0</v>
      </c>
      <c r="AF202" s="91">
        <f t="shared" si="42"/>
        <v>0</v>
      </c>
      <c r="AG202" s="91">
        <f t="shared" si="42"/>
        <v>0</v>
      </c>
      <c r="AH202" s="91">
        <f t="shared" si="42"/>
        <v>0</v>
      </c>
      <c r="AI202" s="84"/>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1"/>
      <c r="BV202" s="51"/>
      <c r="BW202" s="51"/>
      <c r="BX202" s="51"/>
      <c r="BY202" s="51"/>
      <c r="BZ202" s="51"/>
      <c r="CA202" s="52"/>
      <c r="CB202" s="58" t="s">
        <v>201</v>
      </c>
      <c r="CC202" s="91">
        <v>0</v>
      </c>
      <c r="CD202" s="91">
        <v>0</v>
      </c>
      <c r="CE202" s="91">
        <v>0</v>
      </c>
      <c r="CF202" s="91">
        <v>0</v>
      </c>
      <c r="CG202" s="91">
        <v>0</v>
      </c>
      <c r="CH202" s="91">
        <v>0</v>
      </c>
      <c r="CI202" s="91">
        <v>0</v>
      </c>
      <c r="CJ202" s="91">
        <v>0</v>
      </c>
      <c r="CK202" s="91">
        <v>0</v>
      </c>
      <c r="CL202" s="52"/>
      <c r="CM202" s="53"/>
      <c r="CN202" s="53"/>
      <c r="CO202" s="53"/>
      <c r="CP202" s="53"/>
      <c r="CQ202" s="53"/>
      <c r="CR202" s="53"/>
      <c r="CS202" s="53"/>
      <c r="CT202" s="53"/>
      <c r="CU202" s="53"/>
    </row>
    <row r="203" spans="1:99" x14ac:dyDescent="0.25">
      <c r="A203" s="27"/>
      <c r="B203" s="27"/>
      <c r="C203" s="27"/>
      <c r="D203" s="27"/>
      <c r="E203" s="27"/>
      <c r="F203" s="27"/>
      <c r="G203" s="27"/>
      <c r="H203" s="27"/>
      <c r="I203" s="27"/>
      <c r="J203" s="27"/>
      <c r="K203" s="51"/>
      <c r="L203" s="51"/>
      <c r="M203" s="51"/>
      <c r="N203" s="51"/>
      <c r="O203" s="51"/>
      <c r="P203" s="51"/>
      <c r="Q203" s="51"/>
      <c r="R203" s="51"/>
      <c r="S203" s="51"/>
      <c r="T203" s="51"/>
      <c r="U203" s="52"/>
      <c r="V203" s="52"/>
      <c r="W203" s="52"/>
      <c r="X203" s="52"/>
      <c r="Y203" s="40" t="s">
        <v>211</v>
      </c>
      <c r="Z203" s="91">
        <f t="shared" ref="Z203:AH203" si="43">SUMPRODUCT((Z181:Z197&gt;=$AJ181:$AJ197)*($V181:$V197&lt;&gt;"x")*($X181:$X197&lt;&gt;"x")*(CM181:CM197&lt;&gt;"&lt;")*(Z181:Z197&lt;=$AK181:$AK197))</f>
        <v>6</v>
      </c>
      <c r="AA203" s="91">
        <f t="shared" si="43"/>
        <v>2</v>
      </c>
      <c r="AB203" s="91">
        <f t="shared" si="43"/>
        <v>1</v>
      </c>
      <c r="AC203" s="91">
        <f t="shared" si="43"/>
        <v>1</v>
      </c>
      <c r="AD203" s="91">
        <f t="shared" si="43"/>
        <v>0</v>
      </c>
      <c r="AE203" s="91">
        <f t="shared" si="43"/>
        <v>0</v>
      </c>
      <c r="AF203" s="91">
        <f t="shared" si="43"/>
        <v>0</v>
      </c>
      <c r="AG203" s="91">
        <f t="shared" si="43"/>
        <v>1</v>
      </c>
      <c r="AH203" s="91">
        <f t="shared" si="43"/>
        <v>1</v>
      </c>
      <c r="AI203" s="85"/>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1"/>
      <c r="BV203" s="51"/>
      <c r="BW203" s="51"/>
      <c r="BX203" s="51"/>
      <c r="BY203" s="51"/>
      <c r="BZ203" s="51"/>
      <c r="CA203" s="52"/>
      <c r="CB203" s="59" t="s">
        <v>211</v>
      </c>
      <c r="CC203" s="91">
        <v>4</v>
      </c>
      <c r="CD203" s="91">
        <v>1</v>
      </c>
      <c r="CE203" s="91">
        <v>1</v>
      </c>
      <c r="CF203" s="91">
        <v>1</v>
      </c>
      <c r="CG203" s="91">
        <v>0</v>
      </c>
      <c r="CH203" s="91">
        <v>0</v>
      </c>
      <c r="CI203" s="91">
        <v>0</v>
      </c>
      <c r="CJ203" s="91">
        <v>1</v>
      </c>
      <c r="CK203" s="91">
        <v>0</v>
      </c>
      <c r="CL203" s="52"/>
      <c r="CM203" s="53"/>
      <c r="CN203" s="53"/>
      <c r="CO203" s="53"/>
      <c r="CP203" s="53"/>
      <c r="CQ203" s="53"/>
      <c r="CR203" s="53"/>
      <c r="CS203" s="53"/>
      <c r="CT203" s="53"/>
      <c r="CU203" s="53"/>
    </row>
    <row r="204" spans="1:99" x14ac:dyDescent="0.25">
      <c r="A204" s="27"/>
      <c r="B204" s="27"/>
      <c r="C204" s="27"/>
      <c r="D204" s="27"/>
      <c r="E204" s="27"/>
      <c r="F204" s="27"/>
      <c r="G204" s="27"/>
      <c r="H204" s="27"/>
      <c r="I204" s="27"/>
      <c r="J204" s="27"/>
      <c r="K204" s="51"/>
      <c r="L204" s="51"/>
      <c r="M204" s="51"/>
      <c r="N204" s="51"/>
      <c r="O204" s="51"/>
      <c r="P204" s="51"/>
      <c r="Q204" s="51"/>
      <c r="R204" s="51"/>
      <c r="S204" s="51"/>
      <c r="T204" s="51"/>
      <c r="U204" s="52"/>
      <c r="V204" s="52"/>
      <c r="W204" s="52"/>
      <c r="X204" s="52"/>
      <c r="Y204" s="27" t="s">
        <v>202</v>
      </c>
      <c r="Z204" s="92">
        <f t="shared" ref="Z204:AH204" si="44">SUMPRODUCT(($V181:$V197&lt;&gt;"x")*($X181:$X197&lt;&gt;"x")*(Z181:Z197&gt;0)*(CM181:CM197="&lt;")*(Z181:Z197&lt;=$AJ181:$AJ197)*(Z181:Z197&lt;=$AK181:$AK197))</f>
        <v>2</v>
      </c>
      <c r="AA204" s="92">
        <f t="shared" si="44"/>
        <v>0</v>
      </c>
      <c r="AB204" s="92">
        <f t="shared" si="44"/>
        <v>1</v>
      </c>
      <c r="AC204" s="92">
        <f t="shared" si="44"/>
        <v>0</v>
      </c>
      <c r="AD204" s="92">
        <f t="shared" si="44"/>
        <v>1</v>
      </c>
      <c r="AE204" s="92">
        <f t="shared" si="44"/>
        <v>0</v>
      </c>
      <c r="AF204" s="92">
        <f t="shared" si="44"/>
        <v>0</v>
      </c>
      <c r="AG204" s="92">
        <f t="shared" si="44"/>
        <v>0</v>
      </c>
      <c r="AH204" s="92">
        <f t="shared" si="44"/>
        <v>2</v>
      </c>
      <c r="AI204" s="84"/>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1"/>
      <c r="BV204" s="51"/>
      <c r="BW204" s="51"/>
      <c r="BX204" s="51"/>
      <c r="BY204" s="51"/>
      <c r="BZ204" s="51"/>
      <c r="CA204" s="52"/>
      <c r="CB204" s="60" t="s">
        <v>202</v>
      </c>
      <c r="CC204" s="92">
        <v>2</v>
      </c>
      <c r="CD204" s="92">
        <v>0</v>
      </c>
      <c r="CE204" s="92">
        <v>1</v>
      </c>
      <c r="CF204" s="92">
        <v>0</v>
      </c>
      <c r="CG204" s="92">
        <v>1</v>
      </c>
      <c r="CH204" s="92">
        <v>0</v>
      </c>
      <c r="CI204" s="92">
        <v>0</v>
      </c>
      <c r="CJ204" s="92">
        <v>0</v>
      </c>
      <c r="CK204" s="92">
        <v>2</v>
      </c>
      <c r="CL204" s="52"/>
      <c r="CM204" s="53"/>
      <c r="CN204" s="53"/>
      <c r="CO204" s="53"/>
      <c r="CP204" s="53"/>
      <c r="CQ204" s="53"/>
      <c r="CR204" s="53"/>
      <c r="CS204" s="53"/>
      <c r="CT204" s="53"/>
      <c r="CU204" s="53"/>
    </row>
    <row r="205" spans="1:99" x14ac:dyDescent="0.25">
      <c r="A205" s="27"/>
      <c r="B205" s="27"/>
      <c r="C205" s="27"/>
      <c r="D205" s="27"/>
      <c r="E205" s="27"/>
      <c r="F205" s="27"/>
      <c r="G205" s="27"/>
      <c r="H205" s="27"/>
      <c r="I205" s="27"/>
      <c r="J205" s="27"/>
      <c r="K205" s="51"/>
      <c r="L205" s="51"/>
      <c r="M205" s="51"/>
      <c r="N205" s="51"/>
      <c r="O205" s="51"/>
      <c r="P205" s="51"/>
      <c r="Q205" s="51"/>
      <c r="R205" s="51"/>
      <c r="S205" s="51"/>
      <c r="T205" s="51"/>
      <c r="U205" s="52"/>
      <c r="V205" s="52"/>
      <c r="W205" s="52"/>
      <c r="X205" s="52"/>
      <c r="Y205" s="38" t="s">
        <v>123</v>
      </c>
      <c r="Z205" s="91">
        <f>SUMPRODUCT(($V181:$V197="x")*(Z181:Z197&gt;0))</f>
        <v>3</v>
      </c>
      <c r="AA205" s="91">
        <f t="shared" ref="AA205:AH205" si="45">SUMPRODUCT(($V181:$V197="x")*(AA181:AA197&gt;0))</f>
        <v>3</v>
      </c>
      <c r="AB205" s="91">
        <f t="shared" si="45"/>
        <v>2</v>
      </c>
      <c r="AC205" s="91">
        <f t="shared" si="45"/>
        <v>2</v>
      </c>
      <c r="AD205" s="91">
        <f t="shared" si="45"/>
        <v>2</v>
      </c>
      <c r="AE205" s="91">
        <f t="shared" si="45"/>
        <v>2</v>
      </c>
      <c r="AF205" s="91">
        <f t="shared" si="45"/>
        <v>5</v>
      </c>
      <c r="AG205" s="91">
        <f t="shared" si="45"/>
        <v>7</v>
      </c>
      <c r="AH205" s="91">
        <f t="shared" si="45"/>
        <v>7</v>
      </c>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1"/>
      <c r="BV205" s="51"/>
      <c r="BW205" s="51"/>
      <c r="BX205" s="51"/>
      <c r="BY205" s="51"/>
      <c r="BZ205" s="51"/>
      <c r="CA205" s="52"/>
      <c r="CB205" s="61" t="s">
        <v>123</v>
      </c>
      <c r="CC205" s="91">
        <v>3</v>
      </c>
      <c r="CD205" s="91">
        <v>3</v>
      </c>
      <c r="CE205" s="91">
        <v>2</v>
      </c>
      <c r="CF205" s="91">
        <v>1</v>
      </c>
      <c r="CG205" s="91">
        <v>1</v>
      </c>
      <c r="CH205" s="91">
        <v>2</v>
      </c>
      <c r="CI205" s="91">
        <v>5</v>
      </c>
      <c r="CJ205" s="91">
        <v>7</v>
      </c>
      <c r="CK205" s="91">
        <v>7</v>
      </c>
      <c r="CL205" s="52"/>
      <c r="CM205" s="53"/>
      <c r="CN205" s="53"/>
      <c r="CO205" s="53"/>
      <c r="CP205" s="53"/>
      <c r="CQ205" s="53"/>
      <c r="CR205" s="53"/>
      <c r="CS205" s="53"/>
      <c r="CT205" s="53"/>
      <c r="CU205" s="53"/>
    </row>
    <row r="206" spans="1:99" x14ac:dyDescent="0.25">
      <c r="A206" s="27"/>
      <c r="B206" s="27"/>
      <c r="C206" s="27"/>
      <c r="D206" s="27"/>
      <c r="E206" s="27"/>
      <c r="F206" s="27"/>
      <c r="G206" s="27"/>
      <c r="H206" s="27"/>
      <c r="I206" s="27"/>
      <c r="J206" s="27"/>
      <c r="K206" s="51"/>
      <c r="L206" s="51"/>
      <c r="M206" s="51"/>
      <c r="N206" s="51"/>
      <c r="O206" s="51"/>
      <c r="P206" s="51"/>
      <c r="Q206" s="51"/>
      <c r="R206" s="51"/>
      <c r="S206" s="51"/>
      <c r="T206" s="51"/>
      <c r="U206" s="52"/>
      <c r="V206" s="52"/>
      <c r="W206" s="52"/>
      <c r="X206" s="52"/>
      <c r="Y206" s="39" t="s">
        <v>223</v>
      </c>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1"/>
      <c r="BV206" s="51"/>
      <c r="BW206" s="51"/>
      <c r="BX206" s="51"/>
      <c r="BY206" s="51"/>
      <c r="BZ206" s="51"/>
      <c r="CA206" s="52"/>
      <c r="CB206" s="69"/>
      <c r="CC206" s="70"/>
      <c r="CD206" s="70"/>
      <c r="CE206" s="70"/>
      <c r="CF206" s="70"/>
      <c r="CG206" s="70"/>
      <c r="CH206" s="70"/>
      <c r="CI206" s="70"/>
      <c r="CJ206" s="70"/>
      <c r="CK206" s="70"/>
      <c r="CL206" s="52"/>
      <c r="CM206" s="53"/>
      <c r="CN206" s="53"/>
      <c r="CO206" s="53"/>
      <c r="CP206" s="53"/>
      <c r="CQ206" s="53"/>
      <c r="CR206" s="53"/>
      <c r="CS206" s="53"/>
      <c r="CT206" s="53"/>
      <c r="CU206" s="53"/>
    </row>
    <row r="207" spans="1:99" x14ac:dyDescent="0.25">
      <c r="A207" s="27"/>
      <c r="B207" s="27"/>
      <c r="C207" s="27"/>
      <c r="D207" s="27"/>
      <c r="E207" s="27"/>
      <c r="F207" s="27"/>
      <c r="G207" s="27"/>
      <c r="H207" s="27"/>
      <c r="I207" s="27"/>
      <c r="J207" s="27"/>
      <c r="K207" s="51"/>
      <c r="L207" s="51"/>
      <c r="M207" s="51"/>
      <c r="N207" s="51"/>
      <c r="O207" s="51"/>
      <c r="P207" s="51"/>
      <c r="Q207" s="51"/>
      <c r="R207" s="51"/>
      <c r="S207" s="51"/>
      <c r="T207" s="51"/>
      <c r="U207" s="52"/>
      <c r="V207" s="52"/>
      <c r="W207" s="52"/>
      <c r="X207" s="52"/>
      <c r="Y207" s="52" t="s">
        <v>222</v>
      </c>
      <c r="Z207" s="52">
        <f>SUM(Z201:Z205)</f>
        <v>11</v>
      </c>
      <c r="AA207" s="52">
        <f t="shared" ref="AA207:AH207" si="46">SUM(AA201:AA205)</f>
        <v>5</v>
      </c>
      <c r="AB207" s="52">
        <f t="shared" si="46"/>
        <v>4</v>
      </c>
      <c r="AC207" s="52">
        <f t="shared" si="46"/>
        <v>3</v>
      </c>
      <c r="AD207" s="52">
        <f t="shared" si="46"/>
        <v>3</v>
      </c>
      <c r="AE207" s="52">
        <f t="shared" si="46"/>
        <v>2</v>
      </c>
      <c r="AF207" s="52">
        <f t="shared" si="46"/>
        <v>5</v>
      </c>
      <c r="AG207" s="52">
        <f t="shared" si="46"/>
        <v>8</v>
      </c>
      <c r="AH207" s="52">
        <f t="shared" si="46"/>
        <v>10</v>
      </c>
      <c r="AI207" s="84">
        <f>MAX(Z207:AH207)</f>
        <v>11</v>
      </c>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1"/>
      <c r="BV207" s="51"/>
      <c r="BW207" s="51"/>
      <c r="BX207" s="51"/>
      <c r="BY207" s="51"/>
      <c r="BZ207" s="51"/>
      <c r="CA207" s="52"/>
      <c r="CB207" s="69" t="s">
        <v>222</v>
      </c>
      <c r="CC207" s="70">
        <f t="shared" ref="CC207:CK207" si="47">SUM(CC201:CC205)</f>
        <v>9</v>
      </c>
      <c r="CD207" s="70">
        <f t="shared" si="47"/>
        <v>4</v>
      </c>
      <c r="CE207" s="70">
        <f t="shared" si="47"/>
        <v>4</v>
      </c>
      <c r="CF207" s="70">
        <f t="shared" si="47"/>
        <v>2</v>
      </c>
      <c r="CG207" s="70">
        <f t="shared" si="47"/>
        <v>2</v>
      </c>
      <c r="CH207" s="70">
        <f t="shared" si="47"/>
        <v>2</v>
      </c>
      <c r="CI207" s="70">
        <f t="shared" si="47"/>
        <v>5</v>
      </c>
      <c r="CJ207" s="70">
        <f t="shared" si="47"/>
        <v>8</v>
      </c>
      <c r="CK207" s="70">
        <f t="shared" si="47"/>
        <v>9</v>
      </c>
      <c r="CL207" s="52"/>
      <c r="CM207" s="53"/>
      <c r="CN207" s="53"/>
      <c r="CO207" s="53"/>
      <c r="CP207" s="53"/>
      <c r="CQ207" s="53"/>
      <c r="CR207" s="53"/>
      <c r="CS207" s="53"/>
      <c r="CT207" s="53"/>
      <c r="CU207" s="53"/>
    </row>
    <row r="208" spans="1:99" x14ac:dyDescent="0.25">
      <c r="A208" s="27"/>
      <c r="B208" s="27"/>
      <c r="C208" s="27"/>
      <c r="D208" s="27"/>
      <c r="E208" s="27"/>
      <c r="F208" s="27"/>
      <c r="G208" s="27"/>
      <c r="H208" s="27"/>
      <c r="I208" s="27"/>
      <c r="J208" s="27"/>
      <c r="K208" s="51"/>
      <c r="L208" s="51"/>
      <c r="M208" s="51"/>
      <c r="N208" s="51"/>
      <c r="O208" s="51"/>
      <c r="P208" s="51"/>
      <c r="Q208" s="51"/>
      <c r="R208" s="51"/>
      <c r="S208" s="51"/>
      <c r="T208" s="51"/>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1"/>
      <c r="BV208" s="51"/>
      <c r="BW208" s="51"/>
      <c r="BX208" s="51"/>
      <c r="BY208" s="51"/>
      <c r="BZ208" s="51"/>
      <c r="CA208" s="52"/>
      <c r="CB208" s="69"/>
      <c r="CC208" s="70"/>
      <c r="CD208" s="70"/>
      <c r="CE208" s="70"/>
      <c r="CF208" s="70"/>
      <c r="CG208" s="70"/>
      <c r="CH208" s="70"/>
      <c r="CI208" s="70"/>
      <c r="CJ208" s="70"/>
      <c r="CK208" s="70"/>
      <c r="CL208" s="52"/>
      <c r="CM208" s="53"/>
      <c r="CN208" s="53"/>
      <c r="CO208" s="53"/>
      <c r="CP208" s="53"/>
      <c r="CQ208" s="53"/>
      <c r="CR208" s="53"/>
      <c r="CS208" s="53"/>
      <c r="CT208" s="53"/>
      <c r="CU208" s="53"/>
    </row>
    <row r="209" spans="1:99" x14ac:dyDescent="0.25">
      <c r="A209" s="27"/>
      <c r="B209" s="27"/>
      <c r="C209" s="27"/>
      <c r="D209" s="27"/>
      <c r="E209" s="27"/>
      <c r="F209" s="27"/>
      <c r="G209" s="27"/>
      <c r="H209" s="27"/>
      <c r="I209" s="27"/>
      <c r="J209" s="27"/>
      <c r="K209" s="51"/>
      <c r="L209" s="51"/>
      <c r="M209" s="51"/>
      <c r="N209" s="51"/>
      <c r="O209" s="51"/>
      <c r="P209" s="51"/>
      <c r="Q209" s="51"/>
      <c r="R209" s="51"/>
      <c r="S209" s="51"/>
      <c r="T209" s="51"/>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1"/>
      <c r="BV209" s="51"/>
      <c r="BW209" s="51"/>
      <c r="BX209" s="51"/>
      <c r="BY209" s="51"/>
      <c r="BZ209" s="51"/>
      <c r="CA209" s="52"/>
      <c r="CB209" s="69"/>
      <c r="CC209" s="70"/>
      <c r="CD209" s="70"/>
      <c r="CE209" s="70"/>
      <c r="CF209" s="70"/>
      <c r="CG209" s="70"/>
      <c r="CH209" s="70"/>
      <c r="CI209" s="70"/>
      <c r="CJ209" s="70"/>
      <c r="CK209" s="70"/>
      <c r="CL209" s="52"/>
      <c r="CM209" s="53"/>
      <c r="CN209" s="53"/>
      <c r="CO209" s="53"/>
      <c r="CP209" s="53"/>
      <c r="CQ209" s="53"/>
      <c r="CR209" s="53"/>
      <c r="CS209" s="53"/>
      <c r="CT209" s="53"/>
      <c r="CU209" s="53"/>
    </row>
  </sheetData>
  <conditionalFormatting sqref="AL157:AL165 AL123:AL141 AL30:AL51 AL5:AL14 AL67:AL107 AL181:AL197 AL1">
    <cfRule type="expression" dxfId="52" priority="8">
      <formula>$AK$2="GSchV_limits"</formula>
    </cfRule>
  </conditionalFormatting>
  <conditionalFormatting sqref="AM157:AM165 AM123:AM141 AM5:AM14 AM67:AM107 AM181:AM197 AM30:AM51 AM1">
    <cfRule type="expression" dxfId="51" priority="9">
      <formula>$AK$2="OZ CQC (AA-EQS) [(µg/l]"</formula>
    </cfRule>
  </conditionalFormatting>
  <conditionalFormatting sqref="CC19:CK22 CC56:CK59 CC112:CK115 CC146:CK149 CC170:CK173 CC202:CK205">
    <cfRule type="expression" dxfId="50" priority="7">
      <formula>Z19&lt;&gt;CC19</formula>
    </cfRule>
  </conditionalFormatting>
  <conditionalFormatting sqref="CC18:CK18">
    <cfRule type="expression" dxfId="49" priority="6">
      <formula>Z18&lt;&gt;CC18</formula>
    </cfRule>
  </conditionalFormatting>
  <conditionalFormatting sqref="CC55:CK55">
    <cfRule type="expression" dxfId="48" priority="5">
      <formula>Z55&lt;&gt;CC55</formula>
    </cfRule>
  </conditionalFormatting>
  <conditionalFormatting sqref="CC111:CK111">
    <cfRule type="expression" dxfId="47" priority="4">
      <formula>Z111&lt;&gt;CC111</formula>
    </cfRule>
  </conditionalFormatting>
  <conditionalFormatting sqref="CC145:CK145">
    <cfRule type="expression" dxfId="46" priority="3">
      <formula>Z145&lt;&gt;CC145</formula>
    </cfRule>
  </conditionalFormatting>
  <conditionalFormatting sqref="CC169:CK169">
    <cfRule type="expression" dxfId="45" priority="2">
      <formula>Z169&lt;&gt;CC169</formula>
    </cfRule>
  </conditionalFormatting>
  <conditionalFormatting sqref="CC201:CK201">
    <cfRule type="expression" dxfId="44" priority="1">
      <formula>Z201&lt;&gt;CC201</formula>
    </cfRule>
  </conditionalFormatting>
  <conditionalFormatting sqref="Z157:AH165 Z123:AH141 Z30:AH51 Z5:AH14 Z67:AH107 Z181:AH197">
    <cfRule type="expression" dxfId="43" priority="10">
      <formula>AND(NOT(ISBLANK(Z5)), ISNUMBER(SEARCH("x", $X5)))</formula>
    </cfRule>
    <cfRule type="expression" dxfId="42" priority="11">
      <formula>AND(NOT(ISBLANK(Z5)), ISNUMBER(SEARCH("x", $V5)))</formula>
    </cfRule>
    <cfRule type="expression" dxfId="41" priority="12">
      <formula>AND(Z5 &gt; $AK5, $AK5 &lt; $AJ5, NOT(ISBLANK(Z5)), ISNUMBER(SEARCH("&lt;", CM5)))</formula>
    </cfRule>
    <cfRule type="expression" dxfId="40" priority="13">
      <formula>AND(NOT(ISBLANK(Z5)), ISNUMBER(SEARCH("&lt;", CM5)))</formula>
    </cfRule>
    <cfRule type="expression" dxfId="39" priority="14">
      <formula>Z5&gt;$AK5</formula>
    </cfRule>
    <cfRule type="expression" dxfId="38" priority="15">
      <formula>Z5&gt;=$AJ5</formula>
    </cfRule>
  </conditionalFormatting>
  <conditionalFormatting sqref="AI157:AI165 AI123:AI141 AI30:AI51 AI5:AI14 AI67:AI107 AI181:AI197">
    <cfRule type="expression" dxfId="37" priority="16">
      <formula>AND(NOT(ISBLANK(AI5)), ISNUMBER(SEARCH("x", $X5)))</formula>
    </cfRule>
    <cfRule type="expression" dxfId="36" priority="17">
      <formula>AND(NOT(ISBLANK(AI5)), ISNUMBER(SEARCH("x", $V5)))</formula>
    </cfRule>
    <cfRule type="expression" dxfId="35" priority="18">
      <formula>AND(AI5 &gt; $AK5, $AK5 &lt; $AJ5, NOT(ISBLANK(AI5)), ISNUMBER(SEARCH("&lt;", C5)))</formula>
    </cfRule>
    <cfRule type="expression" dxfId="34" priority="19">
      <formula>AND(NOT(ISBLANK(AI5)), ISNUMBER(SEARCH("&lt;", C5)))</formula>
    </cfRule>
    <cfRule type="expression" dxfId="33" priority="20">
      <formula>AI5&gt;$AK5</formula>
    </cfRule>
    <cfRule type="expression" dxfId="32" priority="21">
      <formula>AI5&gt;=$AJ5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37</xdr:col>
                    <xdr:colOff>47625</xdr:colOff>
                    <xdr:row>0</xdr:row>
                    <xdr:rowOff>38100</xdr:rowOff>
                  </from>
                  <to>
                    <xdr:col>37</xdr:col>
                    <xdr:colOff>1438275</xdr:colOff>
                    <xdr:row>0</xdr:row>
                    <xdr:rowOff>295275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38</xdr:col>
                    <xdr:colOff>38100</xdr:colOff>
                    <xdr:row>0</xdr:row>
                    <xdr:rowOff>47625</xdr:rowOff>
                  </from>
                  <to>
                    <xdr:col>38</xdr:col>
                    <xdr:colOff>1381125</xdr:colOff>
                    <xdr:row>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'Detected Compounds limits'!$F$2:$G$2</xm:f>
          </x14:formula1>
          <xm:sqref>AK156 AK29 AK66 AK4 AK122 AK180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209"/>
  <sheetViews>
    <sheetView tabSelected="1" zoomScale="55" zoomScaleNormal="55" workbookViewId="0">
      <pane ySplit="1" topLeftCell="A2" activePane="bottomLeft" state="frozen"/>
      <selection pane="bottomLeft" activeCell="X8" sqref="X8"/>
    </sheetView>
  </sheetViews>
  <sheetFormatPr defaultRowHeight="15" x14ac:dyDescent="0.25"/>
  <cols>
    <col min="11" max="11" width="9.140625" customWidth="1"/>
    <col min="29" max="29" width="10" bestFit="1" customWidth="1"/>
    <col min="30" max="31" width="6.7109375" customWidth="1"/>
    <col min="32" max="32" width="33" customWidth="1"/>
    <col min="33" max="41" width="12.5703125" customWidth="1"/>
    <col min="42" max="42" width="15.7109375" customWidth="1"/>
    <col min="43" max="43" width="13.140625" customWidth="1"/>
    <col min="44" max="44" width="20.7109375" bestFit="1" customWidth="1"/>
    <col min="78" max="83" width="9.140625" customWidth="1"/>
    <col min="85" max="94" width="14.140625" customWidth="1"/>
    <col min="96" max="104" width="5.5703125" customWidth="1"/>
  </cols>
  <sheetData>
    <row r="1" spans="1:104" ht="24" thickBot="1" x14ac:dyDescent="0.4">
      <c r="A1" s="27"/>
      <c r="B1" s="27"/>
      <c r="C1" s="107"/>
      <c r="D1" s="107" t="s">
        <v>241</v>
      </c>
      <c r="E1" s="27"/>
      <c r="F1" s="27"/>
      <c r="G1" s="27"/>
      <c r="H1" s="27"/>
      <c r="I1" s="27"/>
      <c r="J1" s="27"/>
      <c r="K1" s="51"/>
      <c r="L1" s="51"/>
      <c r="M1" s="51"/>
      <c r="N1" s="72" t="s">
        <v>240</v>
      </c>
      <c r="O1" s="51"/>
      <c r="P1" s="51"/>
      <c r="Q1" s="51"/>
      <c r="R1" s="51"/>
      <c r="S1" s="51"/>
      <c r="T1" s="51"/>
      <c r="U1" s="65"/>
      <c r="V1" s="65" t="s">
        <v>239</v>
      </c>
      <c r="W1" s="52"/>
      <c r="X1" s="52"/>
      <c r="Y1" s="52"/>
      <c r="Z1" s="52"/>
      <c r="AA1" s="52"/>
      <c r="AB1" s="52"/>
      <c r="AC1" s="65" t="s">
        <v>258</v>
      </c>
      <c r="AD1" s="65"/>
      <c r="AE1" s="65"/>
      <c r="AF1" s="52"/>
      <c r="AG1" s="52"/>
      <c r="AH1" s="52"/>
      <c r="AI1" s="52"/>
      <c r="AJ1" s="52"/>
      <c r="AK1" s="52"/>
      <c r="AL1" s="52"/>
      <c r="AM1" s="52"/>
      <c r="AN1" s="105"/>
      <c r="AO1" s="105"/>
      <c r="AP1" s="105"/>
      <c r="AQ1" s="52"/>
      <c r="AR1" s="65" t="s">
        <v>3</v>
      </c>
      <c r="AS1" s="52"/>
      <c r="AT1" s="52" t="s">
        <v>260</v>
      </c>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62"/>
      <c r="CA1" s="62"/>
      <c r="CB1" s="63" t="s">
        <v>244</v>
      </c>
      <c r="CC1" s="62"/>
      <c r="CD1" s="62"/>
      <c r="CE1" s="62"/>
      <c r="CF1" s="52"/>
      <c r="CG1" s="67" t="s">
        <v>255</v>
      </c>
      <c r="CH1" s="68"/>
      <c r="CI1" s="68"/>
      <c r="CJ1" s="68"/>
      <c r="CK1" s="68"/>
      <c r="CL1" s="68"/>
      <c r="CM1" s="68"/>
      <c r="CN1" s="68"/>
      <c r="CO1" s="68"/>
      <c r="CP1" s="68"/>
      <c r="CQ1" s="68"/>
      <c r="CR1" s="64" t="s">
        <v>245</v>
      </c>
      <c r="CS1" s="64"/>
      <c r="CT1" s="64"/>
      <c r="CU1" s="64"/>
      <c r="CV1" s="64"/>
      <c r="CW1" s="64"/>
      <c r="CX1" s="64"/>
      <c r="CY1" s="64"/>
      <c r="CZ1" s="64"/>
    </row>
    <row r="2" spans="1:104" x14ac:dyDescent="0.25">
      <c r="A2" s="27"/>
      <c r="B2" s="27"/>
      <c r="C2" s="27"/>
      <c r="D2" s="27"/>
      <c r="E2" s="27"/>
      <c r="F2" s="27"/>
      <c r="G2" s="27"/>
      <c r="H2" s="27"/>
      <c r="I2" s="27"/>
      <c r="J2" s="27"/>
      <c r="K2" s="51"/>
      <c r="L2" s="51"/>
      <c r="M2" s="51"/>
      <c r="N2" s="51"/>
      <c r="O2" s="51"/>
      <c r="P2" s="51"/>
      <c r="Q2" s="51"/>
      <c r="R2" s="51"/>
      <c r="S2" s="51"/>
      <c r="T2" s="51"/>
      <c r="U2" s="52"/>
      <c r="V2" s="52"/>
      <c r="W2" s="52"/>
      <c r="X2" s="52"/>
      <c r="Y2" s="52"/>
      <c r="Z2" s="52"/>
      <c r="AA2" s="52"/>
      <c r="AB2" s="52"/>
      <c r="AC2" s="52"/>
      <c r="AD2" s="52"/>
      <c r="AE2" s="52"/>
      <c r="AF2" s="52"/>
      <c r="AG2" s="52" t="s">
        <v>208</v>
      </c>
      <c r="AH2" s="52"/>
      <c r="AI2" s="52"/>
      <c r="AJ2" s="52"/>
      <c r="AK2" s="52"/>
      <c r="AL2" s="52"/>
      <c r="AM2" s="52"/>
      <c r="AN2" s="52"/>
      <c r="AO2" s="52"/>
      <c r="AP2" s="52"/>
      <c r="AQ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1"/>
      <c r="CA2" s="51"/>
      <c r="CB2" s="51"/>
      <c r="CC2" s="51"/>
      <c r="CD2" s="51"/>
      <c r="CE2" s="51"/>
      <c r="CF2" s="52"/>
      <c r="CG2" s="69"/>
      <c r="CH2" s="70"/>
      <c r="CI2" s="70"/>
      <c r="CJ2" s="70"/>
      <c r="CK2" s="70"/>
      <c r="CL2" s="70"/>
      <c r="CM2" s="70"/>
      <c r="CN2" s="70"/>
      <c r="CO2" s="70"/>
      <c r="CP2" s="70"/>
      <c r="CQ2" s="52"/>
      <c r="CR2" s="53"/>
      <c r="CS2" s="53"/>
      <c r="CT2" s="53"/>
      <c r="CU2" s="53"/>
      <c r="CV2" s="53"/>
      <c r="CW2" s="53"/>
      <c r="CX2" s="53"/>
      <c r="CY2" s="53"/>
      <c r="CZ2" s="53"/>
    </row>
    <row r="3" spans="1:104" ht="26.25" x14ac:dyDescent="0.4">
      <c r="A3" s="27"/>
      <c r="B3" s="27"/>
      <c r="C3" s="27"/>
      <c r="D3" s="27"/>
      <c r="E3" s="27"/>
      <c r="F3" s="27"/>
      <c r="G3" s="27"/>
      <c r="H3" s="27"/>
      <c r="I3" s="27"/>
      <c r="J3" s="27"/>
      <c r="K3" s="51"/>
      <c r="L3" s="51"/>
      <c r="M3" s="51"/>
      <c r="N3" s="51"/>
      <c r="O3" s="51"/>
      <c r="P3" s="51"/>
      <c r="Q3" s="51"/>
      <c r="R3" s="51"/>
      <c r="S3" s="51"/>
      <c r="T3" s="51"/>
      <c r="U3" s="52"/>
      <c r="V3" s="52"/>
      <c r="W3" s="52"/>
      <c r="X3" s="52"/>
      <c r="Y3" s="52"/>
      <c r="Z3" s="52"/>
      <c r="AA3" s="52"/>
      <c r="AB3" s="52"/>
      <c r="AC3" s="97"/>
      <c r="AD3" s="52" t="s">
        <v>164</v>
      </c>
      <c r="AE3" s="52"/>
      <c r="AF3" s="74" t="s">
        <v>94</v>
      </c>
      <c r="AG3" s="47" t="s">
        <v>105</v>
      </c>
      <c r="AH3" s="75"/>
      <c r="AI3" s="75"/>
      <c r="AJ3" s="75"/>
      <c r="AK3" s="75"/>
      <c r="AL3" s="75"/>
      <c r="AM3" s="75"/>
      <c r="AN3" s="75"/>
      <c r="AO3" s="96" t="s">
        <v>105</v>
      </c>
      <c r="AP3" s="52"/>
      <c r="AQ3" s="95"/>
      <c r="AR3" s="95"/>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1"/>
      <c r="CA3" s="51"/>
      <c r="CB3" s="51"/>
      <c r="CC3" s="51"/>
      <c r="CD3" s="51"/>
      <c r="CE3" s="51"/>
      <c r="CF3" s="52"/>
      <c r="CG3" s="71" t="s">
        <v>259</v>
      </c>
      <c r="CH3" s="70"/>
      <c r="CI3" s="70"/>
      <c r="CJ3" s="70"/>
      <c r="CK3" s="70"/>
      <c r="CL3" s="70"/>
      <c r="CM3" s="70"/>
      <c r="CN3" s="70"/>
      <c r="CO3" s="70"/>
      <c r="CP3" s="70"/>
      <c r="CQ3" s="52"/>
      <c r="CR3" s="53"/>
      <c r="CS3" s="53"/>
      <c r="CT3" s="53"/>
      <c r="CU3" s="53"/>
      <c r="CV3" s="53"/>
      <c r="CW3" s="53"/>
      <c r="CX3" s="53"/>
      <c r="CY3" s="53"/>
      <c r="CZ3" s="53"/>
    </row>
    <row r="4" spans="1:104" x14ac:dyDescent="0.25">
      <c r="A4" s="27"/>
      <c r="B4" s="27"/>
      <c r="C4" s="27"/>
      <c r="D4" s="27"/>
      <c r="E4" s="27"/>
      <c r="F4" s="27"/>
      <c r="G4" s="27"/>
      <c r="H4" s="27"/>
      <c r="I4" s="27"/>
      <c r="J4" s="27"/>
      <c r="K4" s="51"/>
      <c r="L4" s="51"/>
      <c r="M4" s="51"/>
      <c r="N4" s="51"/>
      <c r="O4" s="51"/>
      <c r="P4" s="51"/>
      <c r="Q4" s="51"/>
      <c r="R4" s="51"/>
      <c r="S4" s="51"/>
      <c r="T4" s="51"/>
      <c r="U4" s="52"/>
      <c r="V4" s="52"/>
      <c r="W4" s="52"/>
      <c r="X4" s="52"/>
      <c r="Y4" s="52"/>
      <c r="Z4" s="52"/>
      <c r="AA4" s="52"/>
      <c r="AB4" s="52"/>
      <c r="AC4" s="47" t="s">
        <v>123</v>
      </c>
      <c r="AD4" s="47" t="s">
        <v>117</v>
      </c>
      <c r="AE4" s="86" t="s">
        <v>116</v>
      </c>
      <c r="AF4" s="76" t="s">
        <v>103</v>
      </c>
      <c r="AG4" s="106" t="s">
        <v>261</v>
      </c>
      <c r="AH4" s="106" t="s">
        <v>262</v>
      </c>
      <c r="AI4" s="106" t="s">
        <v>263</v>
      </c>
      <c r="AJ4" s="106" t="s">
        <v>264</v>
      </c>
      <c r="AK4" s="106" t="s">
        <v>265</v>
      </c>
      <c r="AL4" s="106" t="s">
        <v>266</v>
      </c>
      <c r="AM4" s="106" t="s">
        <v>267</v>
      </c>
      <c r="AN4" s="106" t="s">
        <v>268</v>
      </c>
      <c r="AO4" s="106" t="s">
        <v>269</v>
      </c>
      <c r="AP4" s="77" t="s">
        <v>104</v>
      </c>
      <c r="AQ4" s="78" t="s">
        <v>2</v>
      </c>
      <c r="AR4" s="79" t="str">
        <f>$AR$1</f>
        <v>GSchV_limits</v>
      </c>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1"/>
      <c r="CA4" s="51"/>
      <c r="CB4" s="51"/>
      <c r="CC4" s="51"/>
      <c r="CD4" s="51"/>
      <c r="CE4" s="51"/>
      <c r="CF4" s="52"/>
      <c r="CG4" s="69"/>
      <c r="CH4" s="70"/>
      <c r="CI4" s="70"/>
      <c r="CJ4" s="70"/>
      <c r="CK4" s="70"/>
      <c r="CL4" s="70"/>
      <c r="CM4" s="70"/>
      <c r="CN4" s="70"/>
      <c r="CO4" s="70"/>
      <c r="CP4" s="70"/>
      <c r="CQ4" s="52"/>
      <c r="CR4" s="54">
        <v>3</v>
      </c>
      <c r="CS4" s="54">
        <v>4</v>
      </c>
      <c r="CT4" s="54">
        <v>5</v>
      </c>
      <c r="CU4" s="54">
        <v>6</v>
      </c>
      <c r="CV4" s="54">
        <v>7</v>
      </c>
      <c r="CW4" s="54">
        <v>8</v>
      </c>
      <c r="CX4" s="54">
        <v>9</v>
      </c>
      <c r="CY4" s="54">
        <v>10</v>
      </c>
      <c r="CZ4" s="54">
        <v>11</v>
      </c>
    </row>
    <row r="5" spans="1:104" x14ac:dyDescent="0.25">
      <c r="A5" s="27"/>
      <c r="B5" s="27"/>
      <c r="C5" s="27"/>
      <c r="D5" s="27"/>
      <c r="E5" s="27"/>
      <c r="F5" s="27"/>
      <c r="G5" s="27"/>
      <c r="H5" s="27"/>
      <c r="I5" s="27"/>
      <c r="J5" s="27"/>
      <c r="K5" s="51"/>
      <c r="L5" s="51"/>
      <c r="M5" s="51"/>
      <c r="N5" s="51"/>
      <c r="O5" s="51"/>
      <c r="P5" s="51"/>
      <c r="Q5" s="51"/>
      <c r="R5" s="51"/>
      <c r="S5" s="51"/>
      <c r="T5" s="51"/>
      <c r="U5" s="52"/>
      <c r="V5" s="52"/>
      <c r="W5" s="52"/>
      <c r="X5" s="52"/>
      <c r="Y5" s="52"/>
      <c r="Z5" s="52"/>
      <c r="AA5" s="52"/>
      <c r="AB5" s="52"/>
      <c r="AC5" s="80" t="str">
        <f>INDEX('Detected Compounds limits'!$B$2:$I$50, MATCH($AF5,'Detected Compounds limits'!$B$2:$B$50, 0), MATCH(AC$4,'Detected Compounds limits'!$B$2:$I$2,0))</f>
        <v xml:space="preserve"> </v>
      </c>
      <c r="AD5" s="80"/>
      <c r="AE5" s="81"/>
      <c r="AF5" s="82" t="s">
        <v>24</v>
      </c>
      <c r="AG5" s="80">
        <v>4.0000000000000003E-5</v>
      </c>
      <c r="AH5" s="80">
        <v>4.0000000000000003E-5</v>
      </c>
      <c r="AI5" s="80"/>
      <c r="AJ5" s="80"/>
      <c r="AK5" s="80"/>
      <c r="AL5" s="80"/>
      <c r="AM5" s="80"/>
      <c r="AN5" s="80"/>
      <c r="AO5" s="80"/>
      <c r="AP5" s="83">
        <v>4.0000000000000003E-5</v>
      </c>
      <c r="AQ5" s="80">
        <f>INDEX('Detected Compounds limits'!$B$2:$H$50, MATCH($AF5,'Detected Compounds limits'!$B$2:$B$50, 0), MATCH(AQ$4,'Detected Compounds limits'!$B$2:$H$2,0))</f>
        <v>3.0000000000000001E-5</v>
      </c>
      <c r="AR5" s="80">
        <f>INDEX('Detected Compounds limits'!$B$2:$H$50, MATCH($AF5,'Detected Compounds limits'!$B$2:$B$50, 0), MATCH(AR$1,'Detected Compounds limits'!$B$2:$H$2,0))</f>
        <v>0.1</v>
      </c>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1"/>
      <c r="CA5" s="51"/>
      <c r="CB5" s="51"/>
      <c r="CC5" s="51"/>
      <c r="CD5" s="51"/>
      <c r="CE5" s="51"/>
      <c r="CF5" s="52"/>
      <c r="CG5" s="69"/>
      <c r="CH5" s="70"/>
      <c r="CI5" s="70"/>
      <c r="CJ5" s="70"/>
      <c r="CK5" s="70"/>
      <c r="CL5" s="70"/>
      <c r="CM5" s="70"/>
      <c r="CN5" s="70"/>
      <c r="CO5" s="70"/>
      <c r="CP5" s="70"/>
      <c r="CQ5" s="52"/>
      <c r="CR5" s="55"/>
      <c r="CS5" s="55"/>
      <c r="CT5" s="55"/>
      <c r="CU5" s="55"/>
      <c r="CV5" s="55"/>
      <c r="CW5" s="55"/>
      <c r="CX5" s="55"/>
      <c r="CY5" s="55"/>
      <c r="CZ5" s="55"/>
    </row>
    <row r="6" spans="1:104" x14ac:dyDescent="0.25">
      <c r="A6" s="27"/>
      <c r="B6" s="27"/>
      <c r="C6" s="27"/>
      <c r="D6" s="27"/>
      <c r="E6" s="27"/>
      <c r="F6" s="27"/>
      <c r="G6" s="27"/>
      <c r="H6" s="27"/>
      <c r="I6" s="27"/>
      <c r="J6" s="27"/>
      <c r="K6" s="51"/>
      <c r="L6" s="51"/>
      <c r="M6" s="51"/>
      <c r="N6" s="51"/>
      <c r="O6" s="51"/>
      <c r="P6" s="51"/>
      <c r="Q6" s="51"/>
      <c r="R6" s="51"/>
      <c r="S6" s="51"/>
      <c r="T6" s="51"/>
      <c r="U6" s="52"/>
      <c r="V6" s="52"/>
      <c r="W6" s="52"/>
      <c r="X6" s="52"/>
      <c r="Y6" s="52"/>
      <c r="Z6" s="52"/>
      <c r="AA6" s="52"/>
      <c r="AB6" s="52"/>
      <c r="AC6" s="80" t="str">
        <f>INDEX('Detected Compounds limits'!$B$2:$I$50, MATCH($AF6,'Detected Compounds limits'!$B$2:$B$50, 0), MATCH(AC$4,'Detected Compounds limits'!$B$2:$I$2,0))</f>
        <v xml:space="preserve"> </v>
      </c>
      <c r="AD6" s="80"/>
      <c r="AE6" s="81"/>
      <c r="AF6" s="82" t="s">
        <v>28</v>
      </c>
      <c r="AG6" s="80"/>
      <c r="AH6" s="80"/>
      <c r="AI6" s="80"/>
      <c r="AJ6" s="80"/>
      <c r="AK6" s="80"/>
      <c r="AL6" s="80">
        <v>2.9999999999999997E-5</v>
      </c>
      <c r="AM6" s="80"/>
      <c r="AN6" s="80"/>
      <c r="AO6" s="80">
        <v>2.9999999999999997E-5</v>
      </c>
      <c r="AP6" s="83">
        <v>2.9999999999999997E-5</v>
      </c>
      <c r="AQ6" s="80">
        <f>INDEX('Detected Compounds limits'!$B$2:$H$50, MATCH($AF6,'Detected Compounds limits'!$B$2:$B$50, 0), MATCH(AQ$4,'Detected Compounds limits'!$B$2:$H$2,0))</f>
        <v>3.0000000000000001E-5</v>
      </c>
      <c r="AR6" s="80">
        <f>INDEX('Detected Compounds limits'!$B$2:$H$50, MATCH($AF6,'Detected Compounds limits'!$B$2:$B$50, 0), MATCH(AR$1,'Detected Compounds limits'!$B$2:$H$2,0))</f>
        <v>0.1</v>
      </c>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1"/>
      <c r="CA6" s="51"/>
      <c r="CB6" s="51"/>
      <c r="CC6" s="51"/>
      <c r="CD6" s="51"/>
      <c r="CE6" s="51"/>
      <c r="CF6" s="52"/>
      <c r="CG6" s="69"/>
      <c r="CH6" s="70"/>
      <c r="CI6" s="70"/>
      <c r="CJ6" s="70"/>
      <c r="CK6" s="70"/>
      <c r="CL6" s="70"/>
      <c r="CM6" s="70"/>
      <c r="CN6" s="70"/>
      <c r="CO6" s="70"/>
      <c r="CP6" s="70"/>
      <c r="CQ6" s="52"/>
      <c r="CR6" s="55"/>
      <c r="CS6" s="55"/>
      <c r="CT6" s="55"/>
      <c r="CU6" s="55"/>
      <c r="CV6" s="55"/>
      <c r="CW6" s="55" t="s">
        <v>209</v>
      </c>
      <c r="CX6" s="55"/>
      <c r="CY6" s="55"/>
      <c r="CZ6" s="55" t="s">
        <v>209</v>
      </c>
    </row>
    <row r="7" spans="1:104" x14ac:dyDescent="0.25">
      <c r="A7" s="27"/>
      <c r="B7" s="27"/>
      <c r="C7" s="27"/>
      <c r="D7" s="27"/>
      <c r="E7" s="27"/>
      <c r="F7" s="27"/>
      <c r="G7" s="27"/>
      <c r="H7" s="27"/>
      <c r="I7" s="27"/>
      <c r="J7" s="27"/>
      <c r="K7" s="51"/>
      <c r="L7" s="51"/>
      <c r="M7" s="51"/>
      <c r="N7" s="51"/>
      <c r="O7" s="51"/>
      <c r="P7" s="51"/>
      <c r="Q7" s="51"/>
      <c r="R7" s="51"/>
      <c r="S7" s="51"/>
      <c r="T7" s="51"/>
      <c r="U7" s="52"/>
      <c r="V7" s="52"/>
      <c r="W7" s="52"/>
      <c r="X7" s="52"/>
      <c r="Y7" s="52"/>
      <c r="Z7" s="52"/>
      <c r="AA7" s="52"/>
      <c r="AB7" s="52"/>
      <c r="AC7" s="80" t="str">
        <f>INDEX('Detected Compounds limits'!$B$2:$I$50, MATCH($AF7,'Detected Compounds limits'!$B$2:$B$50, 0), MATCH(AC$4,'Detected Compounds limits'!$B$2:$I$2,0))</f>
        <v xml:space="preserve"> </v>
      </c>
      <c r="AD7" s="80"/>
      <c r="AE7" s="81"/>
      <c r="AF7" s="82" t="s">
        <v>31</v>
      </c>
      <c r="AG7" s="80"/>
      <c r="AH7" s="80"/>
      <c r="AI7" s="80"/>
      <c r="AJ7" s="80"/>
      <c r="AK7" s="80"/>
      <c r="AL7" s="80">
        <v>3.6999999999999998E-5</v>
      </c>
      <c r="AM7" s="80"/>
      <c r="AN7" s="80"/>
      <c r="AO7" s="80"/>
      <c r="AP7" s="83">
        <v>3.6999999999999998E-5</v>
      </c>
      <c r="AQ7" s="80">
        <f>INDEX('Detected Compounds limits'!$B$2:$H$50, MATCH($AF7,'Detected Compounds limits'!$B$2:$B$50, 0), MATCH(AQ$4,'Detected Compounds limits'!$B$2:$H$2,0))</f>
        <v>3.0000000000000001E-5</v>
      </c>
      <c r="AR7" s="80">
        <f>INDEX('Detected Compounds limits'!$B$2:$H$50, MATCH($AF7,'Detected Compounds limits'!$B$2:$B$50, 0), MATCH(AR$1,'Detected Compounds limits'!$B$2:$H$2,0))</f>
        <v>3.0000000000000001E-5</v>
      </c>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1"/>
      <c r="CA7" s="51"/>
      <c r="CB7" s="51"/>
      <c r="CC7" s="51"/>
      <c r="CD7" s="51"/>
      <c r="CE7" s="51"/>
      <c r="CF7" s="52"/>
      <c r="CG7" s="69"/>
      <c r="CH7" s="70"/>
      <c r="CI7" s="70"/>
      <c r="CJ7" s="70"/>
      <c r="CK7" s="70"/>
      <c r="CL7" s="70"/>
      <c r="CM7" s="70"/>
      <c r="CN7" s="70"/>
      <c r="CO7" s="70"/>
      <c r="CP7" s="70"/>
      <c r="CQ7" s="52"/>
      <c r="CR7" s="55"/>
      <c r="CS7" s="55"/>
      <c r="CT7" s="55"/>
      <c r="CU7" s="55"/>
      <c r="CV7" s="55"/>
      <c r="CW7" s="55"/>
      <c r="CX7" s="55"/>
      <c r="CY7" s="55"/>
      <c r="CZ7" s="55"/>
    </row>
    <row r="8" spans="1:104" x14ac:dyDescent="0.25">
      <c r="A8" s="27"/>
      <c r="B8" s="27"/>
      <c r="C8" s="27"/>
      <c r="D8" s="27"/>
      <c r="E8" s="27"/>
      <c r="F8" s="27"/>
      <c r="G8" s="27"/>
      <c r="H8" s="27"/>
      <c r="I8" s="27"/>
      <c r="J8" s="27"/>
      <c r="K8" s="51"/>
      <c r="L8" s="51"/>
      <c r="M8" s="51"/>
      <c r="N8" s="51"/>
      <c r="O8" s="51"/>
      <c r="P8" s="51"/>
      <c r="Q8" s="51"/>
      <c r="R8" s="51"/>
      <c r="S8" s="51"/>
      <c r="T8" s="51"/>
      <c r="U8" s="52"/>
      <c r="V8" s="52"/>
      <c r="W8" s="52"/>
      <c r="X8" s="52"/>
      <c r="Y8" s="52"/>
      <c r="Z8" s="52"/>
      <c r="AA8" s="52"/>
      <c r="AB8" s="52"/>
      <c r="AC8" s="80" t="str">
        <f>INDEX('Detected Compounds limits'!$B$2:$I$50, MATCH($AF8,'Detected Compounds limits'!$B$2:$B$50, 0), MATCH(AC$4,'Detected Compounds limits'!$B$2:$I$2,0))</f>
        <v xml:space="preserve"> </v>
      </c>
      <c r="AD8" s="80" t="s">
        <v>118</v>
      </c>
      <c r="AE8" s="81" t="s">
        <v>118</v>
      </c>
      <c r="AF8" s="82" t="s">
        <v>37</v>
      </c>
      <c r="AG8" s="80"/>
      <c r="AH8" s="80"/>
      <c r="AI8" s="80"/>
      <c r="AJ8" s="80"/>
      <c r="AK8" s="80">
        <v>0.04</v>
      </c>
      <c r="AL8" s="80"/>
      <c r="AM8" s="80"/>
      <c r="AN8" s="80"/>
      <c r="AO8" s="80"/>
      <c r="AP8" s="83">
        <v>0.04</v>
      </c>
      <c r="AQ8" s="80">
        <f>INDEX('Detected Compounds limits'!$B$2:$H$50, MATCH($AF8,'Detected Compounds limits'!$B$2:$B$50, 0), MATCH(AQ$4,'Detected Compounds limits'!$B$2:$H$2,0))</f>
        <v>0.04</v>
      </c>
      <c r="AR8" s="80">
        <f>INDEX('Detected Compounds limits'!$B$2:$H$50, MATCH($AF8,'Detected Compounds limits'!$B$2:$B$50, 0), MATCH(AR$1,'Detected Compounds limits'!$B$2:$H$2,0))</f>
        <v>0.1</v>
      </c>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1"/>
      <c r="CA8" s="51"/>
      <c r="CB8" s="51"/>
      <c r="CC8" s="51"/>
      <c r="CD8" s="51"/>
      <c r="CE8" s="51"/>
      <c r="CF8" s="52"/>
      <c r="CG8" s="69"/>
      <c r="CH8" s="70"/>
      <c r="CI8" s="70"/>
      <c r="CJ8" s="70"/>
      <c r="CK8" s="70"/>
      <c r="CL8" s="70"/>
      <c r="CM8" s="70"/>
      <c r="CN8" s="70"/>
      <c r="CO8" s="70"/>
      <c r="CP8" s="70"/>
      <c r="CQ8" s="52"/>
      <c r="CR8" s="55"/>
      <c r="CS8" s="55"/>
      <c r="CT8" s="55"/>
      <c r="CU8" s="55"/>
      <c r="CV8" s="55" t="s">
        <v>209</v>
      </c>
      <c r="CW8" s="55"/>
      <c r="CX8" s="55"/>
      <c r="CY8" s="55"/>
      <c r="CZ8" s="55"/>
    </row>
    <row r="9" spans="1:104" x14ac:dyDescent="0.25">
      <c r="A9" s="27"/>
      <c r="B9" s="27"/>
      <c r="C9" s="27"/>
      <c r="D9" s="27"/>
      <c r="E9" s="27"/>
      <c r="F9" s="27"/>
      <c r="G9" s="27"/>
      <c r="H9" s="27"/>
      <c r="I9" s="27"/>
      <c r="J9" s="27"/>
      <c r="K9" s="51"/>
      <c r="L9" s="51"/>
      <c r="M9" s="51"/>
      <c r="N9" s="51"/>
      <c r="O9" s="51"/>
      <c r="P9" s="51"/>
      <c r="Q9" s="51"/>
      <c r="R9" s="51"/>
      <c r="S9" s="51"/>
      <c r="T9" s="51"/>
      <c r="U9" s="52"/>
      <c r="V9" s="52"/>
      <c r="W9" s="52"/>
      <c r="X9" s="52"/>
      <c r="Y9" s="52"/>
      <c r="Z9" s="52"/>
      <c r="AA9" s="52"/>
      <c r="AB9" s="52"/>
      <c r="AC9" s="80" t="str">
        <f>INDEX('Detected Compounds limits'!$B$2:$I$50, MATCH($AF9,'Detected Compounds limits'!$B$2:$B$50, 0), MATCH(AC$4,'Detected Compounds limits'!$B$2:$I$2,0))</f>
        <v xml:space="preserve"> </v>
      </c>
      <c r="AD9" s="80"/>
      <c r="AE9" s="81"/>
      <c r="AF9" s="82" t="s">
        <v>33</v>
      </c>
      <c r="AG9" s="80"/>
      <c r="AH9" s="80"/>
      <c r="AI9" s="80"/>
      <c r="AJ9" s="80"/>
      <c r="AK9" s="80"/>
      <c r="AL9" s="80">
        <v>5.0000000000000002E-5</v>
      </c>
      <c r="AM9" s="80"/>
      <c r="AN9" s="80"/>
      <c r="AO9" s="80"/>
      <c r="AP9" s="83">
        <v>5.0000000000000002E-5</v>
      </c>
      <c r="AQ9" s="80">
        <f>INDEX('Detected Compounds limits'!$B$2:$H$50, MATCH($AF9,'Detected Compounds limits'!$B$2:$B$50, 0), MATCH(AQ$4,'Detected Compounds limits'!$B$2:$H$2,0))</f>
        <v>5.0000000000000002E-5</v>
      </c>
      <c r="AR9" s="80">
        <f>INDEX('Detected Compounds limits'!$B$2:$H$50, MATCH($AF9,'Detected Compounds limits'!$B$2:$B$50, 0), MATCH(AR$1,'Detected Compounds limits'!$B$2:$H$2,0))</f>
        <v>0.1</v>
      </c>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1"/>
      <c r="CA9" s="51"/>
      <c r="CB9" s="51"/>
      <c r="CC9" s="51"/>
      <c r="CD9" s="51"/>
      <c r="CE9" s="51"/>
      <c r="CF9" s="52"/>
      <c r="CG9" s="69"/>
      <c r="CH9" s="70"/>
      <c r="CI9" s="70"/>
      <c r="CJ9" s="70"/>
      <c r="CK9" s="70"/>
      <c r="CL9" s="70"/>
      <c r="CM9" s="70"/>
      <c r="CN9" s="70"/>
      <c r="CO9" s="70"/>
      <c r="CP9" s="70"/>
      <c r="CQ9" s="52"/>
      <c r="CR9" s="55"/>
      <c r="CS9" s="55"/>
      <c r="CT9" s="55"/>
      <c r="CU9" s="55"/>
      <c r="CV9" s="55"/>
      <c r="CW9" s="55" t="s">
        <v>209</v>
      </c>
      <c r="CX9" s="55"/>
      <c r="CY9" s="55"/>
      <c r="CZ9" s="55"/>
    </row>
    <row r="10" spans="1:104" x14ac:dyDescent="0.25">
      <c r="A10" s="27"/>
      <c r="B10" s="27"/>
      <c r="C10" s="27"/>
      <c r="D10" s="27"/>
      <c r="E10" s="27"/>
      <c r="F10" s="27"/>
      <c r="G10" s="27"/>
      <c r="H10" s="27"/>
      <c r="I10" s="27"/>
      <c r="J10" s="27"/>
      <c r="K10" s="51"/>
      <c r="L10" s="51"/>
      <c r="M10" s="51"/>
      <c r="N10" s="51"/>
      <c r="O10" s="51"/>
      <c r="P10" s="51"/>
      <c r="Q10" s="51"/>
      <c r="R10" s="51"/>
      <c r="S10" s="51"/>
      <c r="T10" s="51"/>
      <c r="U10" s="52"/>
      <c r="V10" s="52"/>
      <c r="W10" s="52"/>
      <c r="X10" s="52"/>
      <c r="Y10" s="52"/>
      <c r="Z10" s="52"/>
      <c r="AA10" s="52"/>
      <c r="AB10" s="52"/>
      <c r="AC10" s="80" t="str">
        <f>INDEX('Detected Compounds limits'!$B$2:$I$50, MATCH($AF10,'Detected Compounds limits'!$B$2:$B$50, 0), MATCH(AC$4,'Detected Compounds limits'!$B$2:$I$2,0))</f>
        <v xml:space="preserve"> </v>
      </c>
      <c r="AD10" s="80" t="s">
        <v>118</v>
      </c>
      <c r="AE10" s="81" t="s">
        <v>118</v>
      </c>
      <c r="AF10" s="82" t="s">
        <v>35</v>
      </c>
      <c r="AG10" s="80">
        <v>3.4000000000000002E-2</v>
      </c>
      <c r="AH10" s="80"/>
      <c r="AI10" s="80"/>
      <c r="AJ10" s="80"/>
      <c r="AK10" s="80"/>
      <c r="AL10" s="80"/>
      <c r="AM10" s="80"/>
      <c r="AN10" s="80"/>
      <c r="AO10" s="80"/>
      <c r="AP10" s="83">
        <v>3.4000000000000002E-2</v>
      </c>
      <c r="AQ10" s="80">
        <f>INDEX('Detected Compounds limits'!$B$2:$H$50, MATCH($AF10,'Detected Compounds limits'!$B$2:$B$50, 0), MATCH(AQ$4,'Detected Compounds limits'!$B$2:$H$2,0))</f>
        <v>2.5000000000000001E-2</v>
      </c>
      <c r="AR10" s="80">
        <f>INDEX('Detected Compounds limits'!$B$2:$H$50, MATCH($AF10,'Detected Compounds limits'!$B$2:$B$50, 0), MATCH(AR$1,'Detected Compounds limits'!$B$2:$H$2,0))</f>
        <v>0.05</v>
      </c>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1"/>
      <c r="CA10" s="51"/>
      <c r="CB10" s="51"/>
      <c r="CC10" s="51"/>
      <c r="CD10" s="51"/>
      <c r="CE10" s="51"/>
      <c r="CF10" s="52"/>
      <c r="CG10" s="69"/>
      <c r="CH10" s="70"/>
      <c r="CI10" s="70"/>
      <c r="CJ10" s="70"/>
      <c r="CK10" s="70"/>
      <c r="CL10" s="70"/>
      <c r="CM10" s="70"/>
      <c r="CN10" s="70"/>
      <c r="CO10" s="70"/>
      <c r="CP10" s="70"/>
      <c r="CQ10" s="52"/>
      <c r="CR10" s="55"/>
      <c r="CS10" s="55"/>
      <c r="CT10" s="55"/>
      <c r="CU10" s="55"/>
      <c r="CV10" s="55"/>
      <c r="CW10" s="55"/>
      <c r="CX10" s="55"/>
      <c r="CY10" s="55"/>
      <c r="CZ10" s="55"/>
    </row>
    <row r="11" spans="1:104" x14ac:dyDescent="0.25">
      <c r="A11" s="27"/>
      <c r="B11" s="27"/>
      <c r="C11" s="27"/>
      <c r="D11" s="27"/>
      <c r="E11" s="27"/>
      <c r="F11" s="27"/>
      <c r="G11" s="27"/>
      <c r="H11" s="27"/>
      <c r="I11" s="27"/>
      <c r="J11" s="27"/>
      <c r="K11" s="51"/>
      <c r="L11" s="51"/>
      <c r="M11" s="51"/>
      <c r="N11" s="51"/>
      <c r="O11" s="51"/>
      <c r="P11" s="51"/>
      <c r="Q11" s="51"/>
      <c r="R11" s="51"/>
      <c r="S11" s="51"/>
      <c r="T11" s="51"/>
      <c r="U11" s="52"/>
      <c r="V11" s="52"/>
      <c r="W11" s="52"/>
      <c r="X11" s="52"/>
      <c r="Y11" s="52"/>
      <c r="Z11" s="52"/>
      <c r="AA11" s="52"/>
      <c r="AB11" s="52"/>
      <c r="AC11" s="80" t="str">
        <f>INDEX('Detected Compounds limits'!$B$2:$I$50, MATCH($AF11,'Detected Compounds limits'!$B$2:$B$50, 0), MATCH(AC$4,'Detected Compounds limits'!$B$2:$I$2,0))</f>
        <v>x</v>
      </c>
      <c r="AD11" s="80"/>
      <c r="AE11" s="81"/>
      <c r="AF11" s="82" t="s">
        <v>55</v>
      </c>
      <c r="AG11" s="80"/>
      <c r="AH11" s="80"/>
      <c r="AI11" s="80"/>
      <c r="AJ11" s="80"/>
      <c r="AK11" s="80">
        <v>0.15</v>
      </c>
      <c r="AL11" s="80">
        <v>6.5000000000000002E-2</v>
      </c>
      <c r="AM11" s="80">
        <v>0.05</v>
      </c>
      <c r="AN11" s="80">
        <v>0.05</v>
      </c>
      <c r="AO11" s="80"/>
      <c r="AP11" s="83">
        <v>0.15</v>
      </c>
      <c r="AQ11" s="80">
        <f>INDEX('Detected Compounds limits'!$B$2:$H$50, MATCH($AF11,'Detected Compounds limits'!$B$2:$B$50, 0), MATCH(AQ$4,'Detected Compounds limits'!$B$2:$H$2,0))</f>
        <v>0.05</v>
      </c>
      <c r="AR11" s="80">
        <f>INDEX('Detected Compounds limits'!$B$2:$H$50, MATCH($AF11,'Detected Compounds limits'!$B$2:$B$50, 0), MATCH(AR$1,'Detected Compounds limits'!$B$2:$H$2,0))</f>
        <v>10</v>
      </c>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1"/>
      <c r="CA11" s="51"/>
      <c r="CB11" s="51"/>
      <c r="CC11" s="51"/>
      <c r="CD11" s="51"/>
      <c r="CE11" s="51"/>
      <c r="CF11" s="52"/>
      <c r="CG11" s="69"/>
      <c r="CH11" s="70"/>
      <c r="CI11" s="70"/>
      <c r="CJ11" s="70"/>
      <c r="CK11" s="70"/>
      <c r="CL11" s="70"/>
      <c r="CM11" s="70"/>
      <c r="CN11" s="70"/>
      <c r="CO11" s="70"/>
      <c r="CP11" s="70"/>
      <c r="CQ11" s="52"/>
      <c r="CR11" s="55"/>
      <c r="CS11" s="55"/>
      <c r="CT11" s="55"/>
      <c r="CU11" s="55"/>
      <c r="CV11" s="55"/>
      <c r="CW11" s="55"/>
      <c r="CX11" s="55" t="s">
        <v>209</v>
      </c>
      <c r="CY11" s="55" t="s">
        <v>209</v>
      </c>
      <c r="CZ11" s="55"/>
    </row>
    <row r="12" spans="1:104" x14ac:dyDescent="0.25">
      <c r="A12" s="27"/>
      <c r="B12" s="27"/>
      <c r="C12" s="27"/>
      <c r="D12" s="27"/>
      <c r="E12" s="27"/>
      <c r="F12" s="27"/>
      <c r="G12" s="27"/>
      <c r="H12" s="27"/>
      <c r="I12" s="27"/>
      <c r="J12" s="27"/>
      <c r="K12" s="51"/>
      <c r="L12" s="51"/>
      <c r="M12" s="51"/>
      <c r="N12" s="51"/>
      <c r="O12" s="51"/>
      <c r="P12" s="51"/>
      <c r="Q12" s="51"/>
      <c r="R12" s="51"/>
      <c r="S12" s="51"/>
      <c r="T12" s="51"/>
      <c r="U12" s="52" t="s">
        <v>251</v>
      </c>
      <c r="V12" s="52"/>
      <c r="W12" s="52"/>
      <c r="X12" s="52"/>
      <c r="Y12" s="52"/>
      <c r="Z12" s="52"/>
      <c r="AA12" s="52"/>
      <c r="AB12" s="52"/>
      <c r="AC12" s="80"/>
      <c r="AD12" s="80"/>
      <c r="AE12" s="81"/>
      <c r="AF12" s="82" t="s">
        <v>43</v>
      </c>
      <c r="AG12" s="80"/>
      <c r="AH12" s="80"/>
      <c r="AI12" s="80">
        <v>2.5000000000000001E-3</v>
      </c>
      <c r="AJ12" s="80"/>
      <c r="AK12" s="80"/>
      <c r="AL12" s="80">
        <v>2.5000000000000001E-3</v>
      </c>
      <c r="AM12" s="80">
        <v>2.5000000000000001E-3</v>
      </c>
      <c r="AN12" s="80">
        <v>2.5000000000000001E-3</v>
      </c>
      <c r="AO12" s="80">
        <v>2.5000000000000001E-3</v>
      </c>
      <c r="AP12" s="83">
        <v>2.5000000000000001E-3</v>
      </c>
      <c r="AQ12" s="80">
        <f>INDEX('Detected Compounds limits'!$B$2:$H$50, MATCH($AF12,'Detected Compounds limits'!$B$2:$B$50, 0), MATCH(AQ$4,'Detected Compounds limits'!$B$2:$H$2,0))</f>
        <v>2.5000000000000001E-3</v>
      </c>
      <c r="AR12" s="80">
        <f>INDEX('Detected Compounds limits'!$B$2:$H$50, MATCH($AF12,'Detected Compounds limits'!$B$2:$B$50, 0), MATCH(AR$1,'Detected Compounds limits'!$B$2:$H$2,0))</f>
        <v>0.1</v>
      </c>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1"/>
      <c r="CA12" s="51"/>
      <c r="CB12" s="51"/>
      <c r="CC12" s="51"/>
      <c r="CD12" s="51"/>
      <c r="CE12" s="51"/>
      <c r="CF12" s="52"/>
      <c r="CG12" s="69"/>
      <c r="CH12" s="70"/>
      <c r="CI12" s="70"/>
      <c r="CJ12" s="70"/>
      <c r="CK12" s="70"/>
      <c r="CL12" s="70"/>
      <c r="CM12" s="70"/>
      <c r="CN12" s="70"/>
      <c r="CO12" s="70"/>
      <c r="CP12" s="70"/>
      <c r="CQ12" s="52"/>
      <c r="CR12" s="55"/>
      <c r="CS12" s="55"/>
      <c r="CT12" s="55" t="s">
        <v>209</v>
      </c>
      <c r="CU12" s="55"/>
      <c r="CV12" s="55"/>
      <c r="CW12" s="55" t="s">
        <v>209</v>
      </c>
      <c r="CX12" s="55" t="s">
        <v>209</v>
      </c>
      <c r="CY12" s="55" t="s">
        <v>209</v>
      </c>
      <c r="CZ12" s="55" t="s">
        <v>209</v>
      </c>
    </row>
    <row r="13" spans="1:104" x14ac:dyDescent="0.25">
      <c r="A13" s="27"/>
      <c r="B13" s="27"/>
      <c r="C13" s="27"/>
      <c r="D13" s="27"/>
      <c r="E13" s="27"/>
      <c r="F13" s="27"/>
      <c r="G13" s="27"/>
      <c r="H13" s="27"/>
      <c r="I13" s="27"/>
      <c r="J13" s="27"/>
      <c r="K13" s="51"/>
      <c r="L13" s="51"/>
      <c r="M13" s="51"/>
      <c r="N13" s="51"/>
      <c r="O13" s="51"/>
      <c r="P13" s="51"/>
      <c r="Q13" s="51"/>
      <c r="R13" s="51"/>
      <c r="S13" s="51"/>
      <c r="T13" s="51"/>
      <c r="U13" s="52"/>
      <c r="V13" s="52"/>
      <c r="W13" s="52"/>
      <c r="X13" s="52"/>
      <c r="Y13" s="52"/>
      <c r="Z13" s="52"/>
      <c r="AA13" s="52"/>
      <c r="AB13" s="52"/>
      <c r="AC13" s="80" t="str">
        <f>INDEX('Detected Compounds limits'!$B$2:$I$50, MATCH($AF13,'Detected Compounds limits'!$B$2:$B$50, 0), MATCH(AC$4,'Detected Compounds limits'!$B$2:$I$2,0))</f>
        <v xml:space="preserve"> </v>
      </c>
      <c r="AD13" s="80" t="s">
        <v>118</v>
      </c>
      <c r="AE13" s="81"/>
      <c r="AF13" s="82" t="s">
        <v>65</v>
      </c>
      <c r="AG13" s="80"/>
      <c r="AH13" s="80"/>
      <c r="AI13" s="80"/>
      <c r="AJ13" s="80"/>
      <c r="AK13" s="80"/>
      <c r="AL13" s="80">
        <v>3.6999999999999998E-5</v>
      </c>
      <c r="AM13" s="80">
        <v>2.9999999999999997E-5</v>
      </c>
      <c r="AN13" s="80"/>
      <c r="AO13" s="80"/>
      <c r="AP13" s="83">
        <v>3.6999999999999998E-5</v>
      </c>
      <c r="AQ13" s="80">
        <f>INDEX('Detected Compounds limits'!$B$2:$H$50, MATCH($AF13,'Detected Compounds limits'!$B$2:$B$50, 0), MATCH(AQ$4,'Detected Compounds limits'!$B$2:$H$2,0))</f>
        <v>3.0000000000000001E-5</v>
      </c>
      <c r="AR13" s="80">
        <f>INDEX('Detected Compounds limits'!$B$2:$H$50, MATCH($AF13,'Detected Compounds limits'!$B$2:$B$50, 0), MATCH(AR$1,'Detected Compounds limits'!$B$2:$H$2,0))</f>
        <v>0.1</v>
      </c>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1"/>
      <c r="CA13" s="51"/>
      <c r="CB13" s="51"/>
      <c r="CC13" s="51"/>
      <c r="CD13" s="51"/>
      <c r="CE13" s="51"/>
      <c r="CF13" s="52"/>
      <c r="CG13" s="69"/>
      <c r="CH13" s="70"/>
      <c r="CI13" s="70"/>
      <c r="CJ13" s="70"/>
      <c r="CK13" s="70"/>
      <c r="CL13" s="70"/>
      <c r="CM13" s="70"/>
      <c r="CN13" s="70"/>
      <c r="CO13" s="70"/>
      <c r="CP13" s="70"/>
      <c r="CQ13" s="52"/>
      <c r="CR13" s="55"/>
      <c r="CS13" s="55"/>
      <c r="CT13" s="55"/>
      <c r="CU13" s="55"/>
      <c r="CV13" s="55"/>
      <c r="CW13" s="55"/>
      <c r="CX13" s="55" t="s">
        <v>209</v>
      </c>
      <c r="CY13" s="55"/>
      <c r="CZ13" s="55"/>
    </row>
    <row r="14" spans="1:104" x14ac:dyDescent="0.25">
      <c r="A14" s="27"/>
      <c r="B14" s="27"/>
      <c r="C14" s="27"/>
      <c r="D14" s="27"/>
      <c r="E14" s="27"/>
      <c r="F14" s="27"/>
      <c r="G14" s="27"/>
      <c r="H14" s="27"/>
      <c r="I14" s="27"/>
      <c r="J14" s="27"/>
      <c r="K14" s="51"/>
      <c r="L14" s="51"/>
      <c r="M14" s="51"/>
      <c r="N14" s="51"/>
      <c r="O14" s="51"/>
      <c r="P14" s="51"/>
      <c r="Q14" s="51"/>
      <c r="R14" s="51"/>
      <c r="S14" s="51"/>
      <c r="T14" s="51"/>
      <c r="U14" s="52" t="s">
        <v>252</v>
      </c>
      <c r="V14" s="52"/>
      <c r="W14" s="52"/>
      <c r="X14" s="52"/>
      <c r="Y14" s="52"/>
      <c r="Z14" s="52"/>
      <c r="AA14" s="52"/>
      <c r="AB14" s="52"/>
      <c r="AC14" s="80" t="str">
        <f>INDEX('Detected Compounds limits'!$B$2:$I$50, MATCH($AF14,'Detected Compounds limits'!$B$2:$B$50, 0), MATCH(AC$4,'Detected Compounds limits'!$B$2:$I$2,0))</f>
        <v xml:space="preserve"> </v>
      </c>
      <c r="AD14" s="80"/>
      <c r="AE14" s="81"/>
      <c r="AF14" s="82" t="s">
        <v>71</v>
      </c>
      <c r="AG14" s="80"/>
      <c r="AH14" s="80"/>
      <c r="AI14" s="80"/>
      <c r="AJ14" s="80"/>
      <c r="AK14" s="80">
        <v>8.0000000000000002E-3</v>
      </c>
      <c r="AL14" s="80"/>
      <c r="AM14" s="80"/>
      <c r="AN14" s="80"/>
      <c r="AO14" s="80"/>
      <c r="AP14" s="83">
        <v>8.0000000000000002E-3</v>
      </c>
      <c r="AQ14" s="80">
        <f>INDEX('Detected Compounds limits'!$B$2:$H$50, MATCH($AF14,'Detected Compounds limits'!$B$2:$B$50, 0), MATCH(AQ$4,'Detected Compounds limits'!$B$2:$H$2,0))</f>
        <v>8.0000000000000002E-3</v>
      </c>
      <c r="AR14" s="80">
        <f>INDEX('Detected Compounds limits'!$B$2:$H$50, MATCH($AF14,'Detected Compounds limits'!$B$2:$B$50, 0), MATCH(AR$1,'Detected Compounds limits'!$B$2:$H$2,0))</f>
        <v>8.6999999999999994E-3</v>
      </c>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1"/>
      <c r="CA14" s="51"/>
      <c r="CB14" s="51"/>
      <c r="CC14" s="51"/>
      <c r="CD14" s="51"/>
      <c r="CE14" s="51"/>
      <c r="CF14" s="52"/>
      <c r="CG14" s="69"/>
      <c r="CH14" s="70"/>
      <c r="CI14" s="70"/>
      <c r="CJ14" s="70"/>
      <c r="CK14" s="70"/>
      <c r="CL14" s="70"/>
      <c r="CM14" s="70"/>
      <c r="CN14" s="70"/>
      <c r="CO14" s="70"/>
      <c r="CP14" s="70"/>
      <c r="CQ14" s="52"/>
      <c r="CR14" s="55"/>
      <c r="CS14" s="55"/>
      <c r="CT14" s="55"/>
      <c r="CU14" s="55"/>
      <c r="CV14" s="55" t="s">
        <v>209</v>
      </c>
      <c r="CW14" s="55"/>
      <c r="CX14" s="55"/>
      <c r="CY14" s="55"/>
      <c r="CZ14" s="55"/>
    </row>
    <row r="15" spans="1:104" x14ac:dyDescent="0.25">
      <c r="A15" s="27"/>
      <c r="B15" s="27"/>
      <c r="C15" s="27"/>
      <c r="D15" s="27"/>
      <c r="E15" s="27"/>
      <c r="F15" s="27"/>
      <c r="G15" s="27"/>
      <c r="H15" s="27"/>
      <c r="I15" s="27"/>
      <c r="J15" s="27"/>
      <c r="K15" s="51"/>
      <c r="L15" s="51"/>
      <c r="M15" s="51"/>
      <c r="N15" s="51"/>
      <c r="O15" s="51"/>
      <c r="P15" s="51"/>
      <c r="Q15" s="51"/>
      <c r="R15" s="51"/>
      <c r="S15" s="51"/>
      <c r="T15" s="51"/>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1"/>
      <c r="CA15" s="51"/>
      <c r="CB15" s="51"/>
      <c r="CC15" s="51"/>
      <c r="CD15" s="51"/>
      <c r="CE15" s="51"/>
      <c r="CF15" s="52"/>
      <c r="CG15" s="69"/>
      <c r="CH15" s="70"/>
      <c r="CI15" s="70"/>
      <c r="CJ15" s="70"/>
      <c r="CK15" s="70"/>
      <c r="CL15" s="70"/>
      <c r="CM15" s="70"/>
      <c r="CN15" s="70"/>
      <c r="CO15" s="70"/>
      <c r="CP15" s="70"/>
      <c r="CQ15" s="52"/>
      <c r="CR15" s="53"/>
      <c r="CS15" s="53"/>
      <c r="CT15" s="53"/>
      <c r="CU15" s="53"/>
      <c r="CV15" s="53"/>
      <c r="CW15" s="53"/>
      <c r="CX15" s="53"/>
      <c r="CY15" s="53"/>
      <c r="CZ15" s="53"/>
    </row>
    <row r="16" spans="1:104" x14ac:dyDescent="0.25">
      <c r="A16" s="27"/>
      <c r="B16" s="27"/>
      <c r="C16" s="27"/>
      <c r="D16" s="27"/>
      <c r="E16" s="27"/>
      <c r="F16" s="27"/>
      <c r="G16" s="27"/>
      <c r="H16" s="27"/>
      <c r="I16" s="27"/>
      <c r="J16" s="27"/>
      <c r="K16" s="51"/>
      <c r="L16" s="51"/>
      <c r="M16" s="51"/>
      <c r="N16" s="51"/>
      <c r="O16" s="51"/>
      <c r="P16" s="51"/>
      <c r="Q16" s="51"/>
      <c r="R16" s="51"/>
      <c r="S16" s="51"/>
      <c r="T16" s="51"/>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1"/>
      <c r="CA16" s="51"/>
      <c r="CB16" s="51"/>
      <c r="CC16" s="51"/>
      <c r="CD16" s="51"/>
      <c r="CE16" s="51"/>
      <c r="CF16" s="52"/>
      <c r="CG16" s="69"/>
      <c r="CH16" s="70"/>
      <c r="CI16" s="70"/>
      <c r="CJ16" s="70"/>
      <c r="CK16" s="70"/>
      <c r="CL16" s="70"/>
      <c r="CM16" s="70"/>
      <c r="CN16" s="70"/>
      <c r="CO16" s="70"/>
      <c r="CP16" s="70"/>
      <c r="CQ16" s="52"/>
      <c r="CR16" s="53"/>
      <c r="CS16" s="53"/>
      <c r="CT16" s="53"/>
      <c r="CU16" s="53"/>
      <c r="CV16" s="53"/>
      <c r="CW16" s="53"/>
      <c r="CX16" s="53"/>
      <c r="CY16" s="53"/>
      <c r="CZ16" s="53"/>
    </row>
    <row r="17" spans="1:104" x14ac:dyDescent="0.25">
      <c r="A17" s="27"/>
      <c r="B17" s="27"/>
      <c r="C17" s="27"/>
      <c r="D17" s="27"/>
      <c r="E17" s="27"/>
      <c r="F17" s="27"/>
      <c r="G17" s="27"/>
      <c r="H17" s="27"/>
      <c r="I17" s="27"/>
      <c r="J17" s="27"/>
      <c r="K17" s="51"/>
      <c r="L17" s="51"/>
      <c r="M17" s="51"/>
      <c r="N17" s="51"/>
      <c r="O17" s="51"/>
      <c r="P17" s="51"/>
      <c r="Q17" s="51"/>
      <c r="R17" s="51"/>
      <c r="S17" s="51"/>
      <c r="T17" s="51"/>
      <c r="U17" s="52"/>
      <c r="V17" s="52"/>
      <c r="W17" s="52"/>
      <c r="X17" s="52"/>
      <c r="Y17" s="52"/>
      <c r="Z17" s="52"/>
      <c r="AA17" s="52"/>
      <c r="AB17" s="52"/>
      <c r="AC17" s="52"/>
      <c r="AD17" s="52"/>
      <c r="AE17" s="52"/>
      <c r="AF17" s="52" t="str">
        <f>AF3</f>
        <v xml:space="preserve"> Arniger Witi</v>
      </c>
      <c r="AG17" s="90" t="str">
        <f t="shared" ref="AG17:AO17" si="0">AG4</f>
        <v>30/03</v>
      </c>
      <c r="AH17" s="90" t="str">
        <f t="shared" si="0"/>
        <v>27/04</v>
      </c>
      <c r="AI17" s="90" t="str">
        <f t="shared" si="0"/>
        <v>25/05</v>
      </c>
      <c r="AJ17" s="90" t="str">
        <f t="shared" si="0"/>
        <v>22/06</v>
      </c>
      <c r="AK17" s="90" t="str">
        <f t="shared" si="0"/>
        <v>21/07</v>
      </c>
      <c r="AL17" s="90" t="str">
        <f t="shared" si="0"/>
        <v>17/08</v>
      </c>
      <c r="AM17" s="90" t="str">
        <f t="shared" si="0"/>
        <v>13/09</v>
      </c>
      <c r="AN17" s="90" t="str">
        <f t="shared" si="0"/>
        <v>12/10</v>
      </c>
      <c r="AO17" s="90" t="str">
        <f t="shared" si="0"/>
        <v>08/11</v>
      </c>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1"/>
      <c r="CA17" s="51"/>
      <c r="CB17" s="51"/>
      <c r="CC17" s="51"/>
      <c r="CD17" s="51"/>
      <c r="CE17" s="51"/>
      <c r="CF17" s="52"/>
      <c r="CG17" s="57" t="s">
        <v>233</v>
      </c>
      <c r="CH17" s="90" t="s">
        <v>102</v>
      </c>
      <c r="CI17" s="90" t="s">
        <v>101</v>
      </c>
      <c r="CJ17" s="90" t="s">
        <v>100</v>
      </c>
      <c r="CK17" s="90" t="s">
        <v>107</v>
      </c>
      <c r="CL17" s="90" t="s">
        <v>99</v>
      </c>
      <c r="CM17" s="90" t="s">
        <v>98</v>
      </c>
      <c r="CN17" s="90" t="s">
        <v>97</v>
      </c>
      <c r="CO17" s="90" t="s">
        <v>96</v>
      </c>
      <c r="CP17" s="90" t="s">
        <v>95</v>
      </c>
      <c r="CQ17" s="52"/>
      <c r="CR17" s="53"/>
      <c r="CS17" s="53"/>
      <c r="CT17" s="53"/>
      <c r="CU17" s="53"/>
      <c r="CV17" s="53"/>
      <c r="CW17" s="53"/>
      <c r="CX17" s="53"/>
      <c r="CY17" s="53"/>
      <c r="CZ17" s="53"/>
    </row>
    <row r="18" spans="1:104" x14ac:dyDescent="0.25">
      <c r="A18" s="27"/>
      <c r="B18" s="27"/>
      <c r="C18" s="27"/>
      <c r="D18" s="27"/>
      <c r="E18" s="27"/>
      <c r="F18" s="27"/>
      <c r="G18" s="27"/>
      <c r="H18" s="27"/>
      <c r="I18" s="27"/>
      <c r="J18" s="27"/>
      <c r="K18" s="51"/>
      <c r="L18" s="51"/>
      <c r="M18" s="51"/>
      <c r="N18" s="51"/>
      <c r="O18" s="51"/>
      <c r="P18" s="51"/>
      <c r="Q18" s="51"/>
      <c r="R18" s="51"/>
      <c r="S18" s="51"/>
      <c r="T18" s="51"/>
      <c r="U18" s="52"/>
      <c r="V18" s="52"/>
      <c r="W18" s="52"/>
      <c r="X18" s="52"/>
      <c r="Y18" s="52"/>
      <c r="Z18" s="52"/>
      <c r="AA18" s="52"/>
      <c r="AB18" s="52"/>
      <c r="AC18" s="52"/>
      <c r="AD18" s="52"/>
      <c r="AE18" s="52"/>
      <c r="AF18" s="46" t="s">
        <v>212</v>
      </c>
      <c r="AG18" s="91">
        <f t="shared" ref="AG18:AO18" si="1">SUMPRODUCT(($AC5:$AC14&lt;&gt;"x")*($AE5:$AE14&lt;&gt;"x")*(CR5:CR14="&lt;")*(AG5:AG14&gt;$AR5:$AR14))</f>
        <v>0</v>
      </c>
      <c r="AH18" s="91">
        <f t="shared" si="1"/>
        <v>0</v>
      </c>
      <c r="AI18" s="91">
        <f t="shared" si="1"/>
        <v>0</v>
      </c>
      <c r="AJ18" s="91">
        <f t="shared" si="1"/>
        <v>0</v>
      </c>
      <c r="AK18" s="91">
        <f t="shared" si="1"/>
        <v>0</v>
      </c>
      <c r="AL18" s="91">
        <f t="shared" si="1"/>
        <v>0</v>
      </c>
      <c r="AM18" s="91">
        <f t="shared" si="1"/>
        <v>0</v>
      </c>
      <c r="AN18" s="91">
        <f t="shared" si="1"/>
        <v>0</v>
      </c>
      <c r="AO18" s="91">
        <f t="shared" si="1"/>
        <v>0</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1"/>
      <c r="CA18" s="51"/>
      <c r="CB18" s="51"/>
      <c r="CC18" s="51"/>
      <c r="CD18" s="51"/>
      <c r="CE18" s="51"/>
      <c r="CF18" s="52"/>
      <c r="CG18" s="104" t="s">
        <v>212</v>
      </c>
      <c r="CH18" s="91">
        <v>0</v>
      </c>
      <c r="CI18" s="91">
        <v>0</v>
      </c>
      <c r="CJ18" s="91">
        <v>0</v>
      </c>
      <c r="CK18" s="91">
        <v>0</v>
      </c>
      <c r="CL18" s="91">
        <v>0</v>
      </c>
      <c r="CM18" s="91">
        <v>0</v>
      </c>
      <c r="CN18" s="91">
        <v>0</v>
      </c>
      <c r="CO18" s="91">
        <v>0</v>
      </c>
      <c r="CP18" s="91">
        <v>0</v>
      </c>
      <c r="CQ18" s="52"/>
      <c r="CR18" s="53"/>
      <c r="CS18" s="53"/>
      <c r="CT18" s="53"/>
      <c r="CU18" s="53"/>
      <c r="CV18" s="53"/>
      <c r="CW18" s="53"/>
      <c r="CX18" s="53"/>
      <c r="CY18" s="53"/>
      <c r="CZ18" s="53"/>
    </row>
    <row r="19" spans="1:104" x14ac:dyDescent="0.25">
      <c r="A19" s="27"/>
      <c r="B19" s="27"/>
      <c r="C19" s="27"/>
      <c r="D19" s="27"/>
      <c r="E19" s="27"/>
      <c r="F19" s="27"/>
      <c r="G19" s="27"/>
      <c r="H19" s="27"/>
      <c r="I19" s="27"/>
      <c r="J19" s="27"/>
      <c r="K19" s="51"/>
      <c r="L19" s="51"/>
      <c r="M19" s="51"/>
      <c r="N19" s="51"/>
      <c r="O19" s="51"/>
      <c r="P19" s="51"/>
      <c r="Q19" s="51"/>
      <c r="R19" s="51"/>
      <c r="S19" s="51"/>
      <c r="T19" s="51"/>
      <c r="U19" s="52"/>
      <c r="V19" s="52"/>
      <c r="W19" s="52"/>
      <c r="X19" s="52"/>
      <c r="Y19" s="52"/>
      <c r="Z19" s="52"/>
      <c r="AA19" s="52"/>
      <c r="AB19" s="52"/>
      <c r="AC19" s="52"/>
      <c r="AD19" s="52"/>
      <c r="AE19" s="52"/>
      <c r="AF19" s="45" t="s">
        <v>201</v>
      </c>
      <c r="AG19" s="91">
        <f t="shared" ref="AG19:AO19" si="2">SUMPRODUCT(($AC5:$AC14&lt;&gt;"x")*($AE5:$AE14&lt;&gt;"x")*(CR5:CR14&lt;&gt;"&lt;")*(AG5:AG14&gt;$AR5:$AR14))</f>
        <v>0</v>
      </c>
      <c r="AH19" s="91">
        <f t="shared" si="2"/>
        <v>0</v>
      </c>
      <c r="AI19" s="91">
        <f t="shared" si="2"/>
        <v>0</v>
      </c>
      <c r="AJ19" s="91">
        <f t="shared" si="2"/>
        <v>0</v>
      </c>
      <c r="AK19" s="91">
        <f t="shared" si="2"/>
        <v>0</v>
      </c>
      <c r="AL19" s="91">
        <f t="shared" si="2"/>
        <v>1</v>
      </c>
      <c r="AM19" s="91">
        <f t="shared" si="2"/>
        <v>0</v>
      </c>
      <c r="AN19" s="91">
        <f t="shared" si="2"/>
        <v>0</v>
      </c>
      <c r="AO19" s="91">
        <f t="shared" si="2"/>
        <v>0</v>
      </c>
      <c r="AP19" s="84"/>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1"/>
      <c r="CA19" s="51"/>
      <c r="CB19" s="51"/>
      <c r="CC19" s="51"/>
      <c r="CD19" s="51"/>
      <c r="CE19" s="51"/>
      <c r="CF19" s="52"/>
      <c r="CG19" s="58" t="s">
        <v>201</v>
      </c>
      <c r="CH19" s="91">
        <v>0</v>
      </c>
      <c r="CI19" s="91">
        <v>0</v>
      </c>
      <c r="CJ19" s="91">
        <v>0</v>
      </c>
      <c r="CK19" s="91">
        <v>0</v>
      </c>
      <c r="CL19" s="91">
        <v>0</v>
      </c>
      <c r="CM19" s="91">
        <v>1</v>
      </c>
      <c r="CN19" s="91">
        <v>0</v>
      </c>
      <c r="CO19" s="91">
        <v>0</v>
      </c>
      <c r="CP19" s="91">
        <v>0</v>
      </c>
      <c r="CQ19" s="52"/>
      <c r="CR19" s="53"/>
      <c r="CS19" s="53"/>
      <c r="CT19" s="53"/>
      <c r="CU19" s="53"/>
      <c r="CV19" s="53"/>
      <c r="CW19" s="53"/>
      <c r="CX19" s="53"/>
      <c r="CY19" s="53"/>
      <c r="CZ19" s="53"/>
    </row>
    <row r="20" spans="1:104" x14ac:dyDescent="0.25">
      <c r="A20" s="27"/>
      <c r="B20" s="27"/>
      <c r="C20" s="27"/>
      <c r="D20" s="27"/>
      <c r="E20" s="27"/>
      <c r="F20" s="27"/>
      <c r="G20" s="27"/>
      <c r="H20" s="27"/>
      <c r="I20" s="27"/>
      <c r="J20" s="27"/>
      <c r="K20" s="51"/>
      <c r="L20" s="51"/>
      <c r="M20" s="51"/>
      <c r="N20" s="51"/>
      <c r="O20" s="51"/>
      <c r="P20" s="51"/>
      <c r="Q20" s="51"/>
      <c r="R20" s="51"/>
      <c r="S20" s="51"/>
      <c r="T20" s="51"/>
      <c r="U20" s="52"/>
      <c r="V20" s="52"/>
      <c r="W20" s="52"/>
      <c r="X20" s="52"/>
      <c r="Y20" s="52"/>
      <c r="Z20" s="52"/>
      <c r="AA20" s="52"/>
      <c r="AB20" s="52"/>
      <c r="AC20" s="52"/>
      <c r="AD20" s="52"/>
      <c r="AE20" s="52"/>
      <c r="AF20" s="40" t="s">
        <v>211</v>
      </c>
      <c r="AG20" s="91">
        <f t="shared" ref="AG20:AO20" si="3">SUMPRODUCT((AG5:AG14&gt;=$AQ5:$AQ14)*($AC5:$AC14&lt;&gt;"x")*($AE5:$AE14&lt;&gt;"x")*(CR5:CR14&lt;&gt;"&lt;")*(AG5:AG14&lt;=$AR5:$AR14))</f>
        <v>1</v>
      </c>
      <c r="AH20" s="91">
        <f t="shared" si="3"/>
        <v>1</v>
      </c>
      <c r="AI20" s="91">
        <f t="shared" si="3"/>
        <v>0</v>
      </c>
      <c r="AJ20" s="91">
        <f t="shared" si="3"/>
        <v>0</v>
      </c>
      <c r="AK20" s="91">
        <f t="shared" si="3"/>
        <v>0</v>
      </c>
      <c r="AL20" s="91">
        <f t="shared" si="3"/>
        <v>1</v>
      </c>
      <c r="AM20" s="91">
        <f t="shared" si="3"/>
        <v>0</v>
      </c>
      <c r="AN20" s="91">
        <f t="shared" si="3"/>
        <v>0</v>
      </c>
      <c r="AO20" s="91">
        <f t="shared" si="3"/>
        <v>0</v>
      </c>
      <c r="AP20" s="84"/>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1"/>
      <c r="CA20" s="51"/>
      <c r="CB20" s="51"/>
      <c r="CC20" s="51"/>
      <c r="CD20" s="51"/>
      <c r="CE20" s="51"/>
      <c r="CF20" s="52"/>
      <c r="CG20" s="59" t="s">
        <v>211</v>
      </c>
      <c r="CH20" s="91">
        <v>1</v>
      </c>
      <c r="CI20" s="93">
        <v>1</v>
      </c>
      <c r="CJ20" s="91">
        <v>0</v>
      </c>
      <c r="CK20" s="91">
        <v>0</v>
      </c>
      <c r="CL20" s="91">
        <v>0</v>
      </c>
      <c r="CM20" s="91">
        <v>0</v>
      </c>
      <c r="CN20" s="91">
        <v>0</v>
      </c>
      <c r="CO20" s="91">
        <v>0</v>
      </c>
      <c r="CP20" s="91">
        <v>0</v>
      </c>
      <c r="CQ20" s="52"/>
      <c r="CR20" s="53"/>
      <c r="CS20" s="53"/>
      <c r="CT20" s="53"/>
      <c r="CU20" s="53"/>
      <c r="CV20" s="53"/>
      <c r="CW20" s="53"/>
      <c r="CX20" s="53"/>
      <c r="CY20" s="53"/>
      <c r="CZ20" s="53"/>
    </row>
    <row r="21" spans="1:104" x14ac:dyDescent="0.25">
      <c r="A21" s="27"/>
      <c r="B21" s="27"/>
      <c r="C21" s="27"/>
      <c r="D21" s="27"/>
      <c r="E21" s="27"/>
      <c r="F21" s="27"/>
      <c r="G21" s="27"/>
      <c r="H21" s="27"/>
      <c r="I21" s="27"/>
      <c r="J21" s="27"/>
      <c r="K21" s="51"/>
      <c r="L21" s="51"/>
      <c r="M21" s="51"/>
      <c r="N21" s="51"/>
      <c r="O21" s="51"/>
      <c r="P21" s="51"/>
      <c r="Q21" s="51"/>
      <c r="R21" s="51"/>
      <c r="S21" s="51"/>
      <c r="T21" s="51"/>
      <c r="U21" s="52"/>
      <c r="V21" s="52"/>
      <c r="W21" s="52"/>
      <c r="X21" s="52"/>
      <c r="Y21" s="52"/>
      <c r="Z21" s="52"/>
      <c r="AA21" s="52"/>
      <c r="AB21" s="52"/>
      <c r="AC21" s="52"/>
      <c r="AD21" s="52"/>
      <c r="AE21" s="52"/>
      <c r="AF21" s="27" t="s">
        <v>202</v>
      </c>
      <c r="AG21" s="92">
        <f t="shared" ref="AG21:AO21" si="4">SUMPRODUCT(($AC5:$AC14&lt;&gt;"x")*($AE5:$AE14&lt;&gt;"x")*(AG5:AG14&gt;0)*(CR5:CR14="&lt;")*(AG5:AG14&lt;=$AQ5:$AQ14)*(AG5:AG14&lt;=$AR5:$AR14))</f>
        <v>0</v>
      </c>
      <c r="AH21" s="92">
        <f t="shared" si="4"/>
        <v>0</v>
      </c>
      <c r="AI21" s="92">
        <f t="shared" si="4"/>
        <v>1</v>
      </c>
      <c r="AJ21" s="92">
        <f t="shared" si="4"/>
        <v>0</v>
      </c>
      <c r="AK21" s="92">
        <f t="shared" si="4"/>
        <v>1</v>
      </c>
      <c r="AL21" s="92">
        <f t="shared" si="4"/>
        <v>3</v>
      </c>
      <c r="AM21" s="92">
        <f t="shared" si="4"/>
        <v>2</v>
      </c>
      <c r="AN21" s="92">
        <f t="shared" si="4"/>
        <v>1</v>
      </c>
      <c r="AO21" s="92">
        <f t="shared" si="4"/>
        <v>2</v>
      </c>
      <c r="AP21" s="85"/>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1"/>
      <c r="CA21" s="51"/>
      <c r="CB21" s="51"/>
      <c r="CC21" s="51"/>
      <c r="CD21" s="51"/>
      <c r="CE21" s="51"/>
      <c r="CF21" s="52"/>
      <c r="CG21" s="60" t="s">
        <v>202</v>
      </c>
      <c r="CH21" s="92">
        <v>0</v>
      </c>
      <c r="CI21" s="92">
        <v>0</v>
      </c>
      <c r="CJ21" s="92">
        <v>1</v>
      </c>
      <c r="CK21" s="92">
        <v>0</v>
      </c>
      <c r="CL21" s="92">
        <v>1</v>
      </c>
      <c r="CM21" s="92">
        <v>3</v>
      </c>
      <c r="CN21" s="92">
        <v>1</v>
      </c>
      <c r="CO21" s="92">
        <v>1</v>
      </c>
      <c r="CP21" s="92">
        <v>2</v>
      </c>
      <c r="CQ21" s="52"/>
      <c r="CR21" s="53"/>
      <c r="CS21" s="53"/>
      <c r="CT21" s="53"/>
      <c r="CU21" s="53"/>
      <c r="CV21" s="53"/>
      <c r="CW21" s="53"/>
      <c r="CX21" s="53"/>
      <c r="CY21" s="53"/>
      <c r="CZ21" s="53"/>
    </row>
    <row r="22" spans="1:104" x14ac:dyDescent="0.25">
      <c r="A22" s="27"/>
      <c r="B22" s="27"/>
      <c r="C22" s="27"/>
      <c r="D22" s="27"/>
      <c r="E22" s="27"/>
      <c r="F22" s="27"/>
      <c r="G22" s="27"/>
      <c r="H22" s="27"/>
      <c r="I22" s="27"/>
      <c r="J22" s="27"/>
      <c r="K22" s="51"/>
      <c r="L22" s="51"/>
      <c r="M22" s="51"/>
      <c r="N22" s="51"/>
      <c r="O22" s="51"/>
      <c r="P22" s="51"/>
      <c r="Q22" s="51"/>
      <c r="R22" s="51"/>
      <c r="S22" s="51"/>
      <c r="T22" s="51"/>
      <c r="U22" s="52"/>
      <c r="V22" s="52"/>
      <c r="W22" s="52"/>
      <c r="X22" s="52"/>
      <c r="Y22" s="52"/>
      <c r="Z22" s="52"/>
      <c r="AA22" s="52"/>
      <c r="AB22" s="52"/>
      <c r="AC22" s="52"/>
      <c r="AD22" s="52"/>
      <c r="AE22" s="52"/>
      <c r="AF22" s="38" t="s">
        <v>123</v>
      </c>
      <c r="AG22" s="91">
        <f>SUMPRODUCT(($AC5:$AC14="x")*(AG5:AG14&gt;0))</f>
        <v>0</v>
      </c>
      <c r="AH22" s="91">
        <f t="shared" ref="AH22:AO22" si="5">SUMPRODUCT(($AC5:$AC14="x")*(AH5:AH14&gt;0))</f>
        <v>0</v>
      </c>
      <c r="AI22" s="91">
        <f t="shared" si="5"/>
        <v>0</v>
      </c>
      <c r="AJ22" s="91">
        <f t="shared" si="5"/>
        <v>0</v>
      </c>
      <c r="AK22" s="91">
        <f t="shared" si="5"/>
        <v>1</v>
      </c>
      <c r="AL22" s="91">
        <f t="shared" si="5"/>
        <v>1</v>
      </c>
      <c r="AM22" s="91">
        <f t="shared" si="5"/>
        <v>1</v>
      </c>
      <c r="AN22" s="91">
        <f t="shared" si="5"/>
        <v>1</v>
      </c>
      <c r="AO22" s="91">
        <f t="shared" si="5"/>
        <v>0</v>
      </c>
      <c r="AP22" s="84"/>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1"/>
      <c r="CA22" s="51"/>
      <c r="CB22" s="51"/>
      <c r="CC22" s="51"/>
      <c r="CD22" s="51"/>
      <c r="CE22" s="51"/>
      <c r="CF22" s="52"/>
      <c r="CG22" s="61" t="s">
        <v>123</v>
      </c>
      <c r="CH22" s="91">
        <v>0</v>
      </c>
      <c r="CI22" s="91">
        <v>0</v>
      </c>
      <c r="CJ22" s="91">
        <v>0</v>
      </c>
      <c r="CK22" s="91">
        <v>0</v>
      </c>
      <c r="CL22" s="91">
        <v>1</v>
      </c>
      <c r="CM22" s="91">
        <v>1</v>
      </c>
      <c r="CN22" s="91">
        <v>1</v>
      </c>
      <c r="CO22" s="91">
        <v>1</v>
      </c>
      <c r="CP22" s="91">
        <v>0</v>
      </c>
      <c r="CQ22" s="52"/>
      <c r="CR22" s="53"/>
      <c r="CS22" s="53"/>
      <c r="CT22" s="53"/>
      <c r="CU22" s="53"/>
      <c r="CV22" s="53"/>
      <c r="CW22" s="53"/>
      <c r="CX22" s="53"/>
      <c r="CY22" s="53"/>
      <c r="CZ22" s="53"/>
    </row>
    <row r="23" spans="1:104" x14ac:dyDescent="0.25">
      <c r="A23" s="27"/>
      <c r="B23" s="27"/>
      <c r="C23" s="27"/>
      <c r="D23" s="27"/>
      <c r="E23" s="27"/>
      <c r="F23" s="27"/>
      <c r="G23" s="27"/>
      <c r="H23" s="27"/>
      <c r="I23" s="27"/>
      <c r="J23" s="27"/>
      <c r="K23" s="51"/>
      <c r="L23" s="51"/>
      <c r="M23" s="51"/>
      <c r="N23" s="51"/>
      <c r="O23" s="51"/>
      <c r="P23" s="51"/>
      <c r="Q23" s="51"/>
      <c r="R23" s="51"/>
      <c r="S23" s="51"/>
      <c r="T23" s="51"/>
      <c r="U23" s="52"/>
      <c r="V23" s="52"/>
      <c r="W23" s="52"/>
      <c r="X23" s="52"/>
      <c r="Y23" s="52"/>
      <c r="Z23" s="52"/>
      <c r="AA23" s="52"/>
      <c r="AB23" s="52"/>
      <c r="AC23" s="52"/>
      <c r="AD23" s="52"/>
      <c r="AE23" s="52"/>
      <c r="AF23" s="39" t="s">
        <v>223</v>
      </c>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1"/>
      <c r="CA23" s="51"/>
      <c r="CB23" s="51"/>
      <c r="CC23" s="51"/>
      <c r="CD23" s="51"/>
      <c r="CE23" s="51"/>
      <c r="CF23" s="52"/>
      <c r="CG23" s="69"/>
      <c r="CH23" s="70"/>
      <c r="CI23" s="70"/>
      <c r="CJ23" s="70"/>
      <c r="CK23" s="70"/>
      <c r="CL23" s="70"/>
      <c r="CM23" s="70"/>
      <c r="CN23" s="70"/>
      <c r="CO23" s="70"/>
      <c r="CP23" s="70"/>
      <c r="CQ23" s="52"/>
      <c r="CR23" s="53"/>
      <c r="CS23" s="53"/>
      <c r="CT23" s="53"/>
      <c r="CU23" s="53"/>
      <c r="CV23" s="53"/>
      <c r="CW23" s="53"/>
      <c r="CX23" s="53"/>
      <c r="CY23" s="53"/>
      <c r="CZ23" s="53"/>
    </row>
    <row r="24" spans="1:104" x14ac:dyDescent="0.25">
      <c r="A24" s="27"/>
      <c r="B24" s="27"/>
      <c r="C24" s="27"/>
      <c r="D24" s="27"/>
      <c r="E24" s="27"/>
      <c r="F24" s="27"/>
      <c r="G24" s="27"/>
      <c r="H24" s="27"/>
      <c r="I24" s="27"/>
      <c r="J24" s="27"/>
      <c r="K24" s="51"/>
      <c r="L24" s="51"/>
      <c r="M24" s="51"/>
      <c r="N24" s="51"/>
      <c r="O24" s="51"/>
      <c r="P24" s="51"/>
      <c r="Q24" s="51"/>
      <c r="R24" s="51"/>
      <c r="S24" s="51"/>
      <c r="T24" s="51"/>
      <c r="U24" s="52"/>
      <c r="V24" s="52"/>
      <c r="W24" s="52"/>
      <c r="X24" s="52"/>
      <c r="Y24" s="52"/>
      <c r="Z24" s="52"/>
      <c r="AA24" s="52"/>
      <c r="AB24" s="52"/>
      <c r="AC24" s="84"/>
      <c r="AD24" s="84"/>
      <c r="AE24" s="84"/>
      <c r="AF24" s="52" t="s">
        <v>222</v>
      </c>
      <c r="AG24" s="52">
        <f>SUM(AG18:AG22)</f>
        <v>1</v>
      </c>
      <c r="AH24" s="52">
        <f t="shared" ref="AH24:AO24" si="6">SUM(AH18:AH22)</f>
        <v>1</v>
      </c>
      <c r="AI24" s="52">
        <f t="shared" si="6"/>
        <v>1</v>
      </c>
      <c r="AJ24" s="52">
        <f t="shared" si="6"/>
        <v>0</v>
      </c>
      <c r="AK24" s="52">
        <f t="shared" si="6"/>
        <v>2</v>
      </c>
      <c r="AL24" s="52">
        <f t="shared" si="6"/>
        <v>6</v>
      </c>
      <c r="AM24" s="52">
        <f t="shared" si="6"/>
        <v>3</v>
      </c>
      <c r="AN24" s="52">
        <f t="shared" si="6"/>
        <v>2</v>
      </c>
      <c r="AO24" s="52">
        <f t="shared" si="6"/>
        <v>2</v>
      </c>
      <c r="AP24" s="84">
        <f>MAX(AG24:AO24)</f>
        <v>6</v>
      </c>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1"/>
      <c r="CA24" s="51"/>
      <c r="CB24" s="51"/>
      <c r="CC24" s="51"/>
      <c r="CD24" s="51"/>
      <c r="CE24" s="51"/>
      <c r="CF24" s="52"/>
      <c r="CG24" s="69" t="s">
        <v>222</v>
      </c>
      <c r="CH24" s="70">
        <f t="shared" ref="CH24:CO24" si="7">SUM(CH18:CH22)</f>
        <v>1</v>
      </c>
      <c r="CI24" s="70">
        <f t="shared" si="7"/>
        <v>1</v>
      </c>
      <c r="CJ24" s="70">
        <f t="shared" si="7"/>
        <v>1</v>
      </c>
      <c r="CK24" s="70">
        <f t="shared" si="7"/>
        <v>0</v>
      </c>
      <c r="CL24" s="70">
        <f t="shared" si="7"/>
        <v>2</v>
      </c>
      <c r="CM24" s="70">
        <f t="shared" si="7"/>
        <v>5</v>
      </c>
      <c r="CN24" s="70">
        <f t="shared" si="7"/>
        <v>2</v>
      </c>
      <c r="CO24" s="70">
        <f t="shared" si="7"/>
        <v>2</v>
      </c>
      <c r="CP24" s="70">
        <f t="shared" ref="CP24" si="8">SUM(CP18:CP22)</f>
        <v>2</v>
      </c>
      <c r="CQ24" s="52"/>
      <c r="CR24" s="53"/>
      <c r="CS24" s="53"/>
      <c r="CT24" s="53"/>
      <c r="CU24" s="53"/>
      <c r="CV24" s="53"/>
      <c r="CW24" s="53"/>
      <c r="CX24" s="53"/>
      <c r="CY24" s="53"/>
      <c r="CZ24" s="53"/>
    </row>
    <row r="25" spans="1:104" x14ac:dyDescent="0.25">
      <c r="A25" s="27"/>
      <c r="B25" s="27"/>
      <c r="C25" s="27"/>
      <c r="D25" s="27"/>
      <c r="E25" s="27"/>
      <c r="F25" s="27"/>
      <c r="G25" s="27"/>
      <c r="H25" s="27"/>
      <c r="I25" s="27"/>
      <c r="J25" s="27"/>
      <c r="K25" s="51"/>
      <c r="L25" s="51"/>
      <c r="M25" s="51"/>
      <c r="N25" s="51"/>
      <c r="O25" s="51"/>
      <c r="P25" s="51"/>
      <c r="Q25" s="51"/>
      <c r="R25" s="51"/>
      <c r="S25" s="51"/>
      <c r="T25" s="51"/>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1"/>
      <c r="CA25" s="51"/>
      <c r="CB25" s="51"/>
      <c r="CC25" s="51"/>
      <c r="CD25" s="51"/>
      <c r="CE25" s="51"/>
      <c r="CF25" s="52"/>
      <c r="CG25" s="69"/>
      <c r="CH25" s="70"/>
      <c r="CI25" s="70"/>
      <c r="CJ25" s="70"/>
      <c r="CK25" s="70"/>
      <c r="CL25" s="70"/>
      <c r="CM25" s="70"/>
      <c r="CN25" s="70"/>
      <c r="CO25" s="70"/>
      <c r="CP25" s="70"/>
      <c r="CQ25" s="52"/>
      <c r="CR25" s="53"/>
      <c r="CS25" s="53"/>
      <c r="CT25" s="53"/>
      <c r="CU25" s="53"/>
      <c r="CV25" s="53"/>
      <c r="CW25" s="53"/>
      <c r="CX25" s="53"/>
      <c r="CY25" s="53"/>
      <c r="CZ25" s="53"/>
    </row>
    <row r="26" spans="1:104" x14ac:dyDescent="0.25">
      <c r="A26" s="27"/>
      <c r="B26" s="27"/>
      <c r="C26" s="27"/>
      <c r="D26" s="27"/>
      <c r="E26" s="27"/>
      <c r="F26" s="27"/>
      <c r="G26" s="27"/>
      <c r="H26" s="27"/>
      <c r="I26" s="27"/>
      <c r="J26" s="27"/>
      <c r="K26" s="51"/>
      <c r="L26" s="51"/>
      <c r="M26" s="51"/>
      <c r="N26" s="51"/>
      <c r="O26" s="51"/>
      <c r="P26" s="51"/>
      <c r="Q26" s="51"/>
      <c r="R26" s="51"/>
      <c r="S26" s="51"/>
      <c r="T26" s="51"/>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1"/>
      <c r="CA26" s="51"/>
      <c r="CB26" s="51"/>
      <c r="CC26" s="51"/>
      <c r="CD26" s="51"/>
      <c r="CE26" s="51"/>
      <c r="CF26" s="52"/>
      <c r="CG26" s="69"/>
      <c r="CH26" s="70"/>
      <c r="CI26" s="70"/>
      <c r="CJ26" s="70"/>
      <c r="CK26" s="70"/>
      <c r="CL26" s="70"/>
      <c r="CM26" s="70"/>
      <c r="CN26" s="70"/>
      <c r="CO26" s="70"/>
      <c r="CP26" s="70"/>
      <c r="CQ26" s="52"/>
      <c r="CR26" s="53"/>
      <c r="CS26" s="53"/>
      <c r="CT26" s="53"/>
      <c r="CU26" s="53"/>
      <c r="CV26" s="53"/>
      <c r="CW26" s="53"/>
      <c r="CX26" s="53"/>
      <c r="CY26" s="53"/>
      <c r="CZ26" s="53"/>
    </row>
    <row r="27" spans="1:104" x14ac:dyDescent="0.25">
      <c r="A27" s="27"/>
      <c r="B27" s="27"/>
      <c r="C27" s="27"/>
      <c r="D27" s="27"/>
      <c r="E27" s="27"/>
      <c r="F27" s="27"/>
      <c r="G27" s="27"/>
      <c r="H27" s="27"/>
      <c r="I27" s="27"/>
      <c r="J27" s="27"/>
      <c r="K27" s="51"/>
      <c r="L27" s="51"/>
      <c r="M27" s="51"/>
      <c r="N27" s="51"/>
      <c r="O27" s="51"/>
      <c r="P27" s="51"/>
      <c r="Q27" s="51"/>
      <c r="R27" s="51"/>
      <c r="S27" s="51"/>
      <c r="T27" s="51"/>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1"/>
      <c r="CA27" s="51"/>
      <c r="CB27" s="51"/>
      <c r="CC27" s="51"/>
      <c r="CD27" s="51"/>
      <c r="CE27" s="51"/>
      <c r="CF27" s="52"/>
      <c r="CG27" s="69"/>
      <c r="CH27" s="70"/>
      <c r="CI27" s="70"/>
      <c r="CJ27" s="70"/>
      <c r="CK27" s="70"/>
      <c r="CL27" s="70"/>
      <c r="CM27" s="70"/>
      <c r="CN27" s="70"/>
      <c r="CO27" s="70"/>
      <c r="CP27" s="70"/>
      <c r="CQ27" s="52"/>
      <c r="CR27" s="53"/>
      <c r="CS27" s="53"/>
      <c r="CT27" s="53"/>
      <c r="CU27" s="53"/>
      <c r="CV27" s="53"/>
      <c r="CW27" s="53"/>
      <c r="CX27" s="53"/>
      <c r="CY27" s="53"/>
      <c r="CZ27" s="53"/>
    </row>
    <row r="28" spans="1:104" ht="26.25" x14ac:dyDescent="0.4">
      <c r="A28" s="27"/>
      <c r="B28" s="27"/>
      <c r="C28" s="27"/>
      <c r="D28" s="27"/>
      <c r="E28" s="27"/>
      <c r="F28" s="27"/>
      <c r="G28" s="27"/>
      <c r="H28" s="27"/>
      <c r="I28" s="27"/>
      <c r="J28" s="27"/>
      <c r="K28" s="51"/>
      <c r="L28" s="51"/>
      <c r="M28" s="51"/>
      <c r="N28" s="51"/>
      <c r="O28" s="51"/>
      <c r="P28" s="51"/>
      <c r="Q28" s="51"/>
      <c r="R28" s="51"/>
      <c r="S28" s="51"/>
      <c r="T28" s="51"/>
      <c r="U28" s="52"/>
      <c r="V28" s="52"/>
      <c r="W28" s="52"/>
      <c r="X28" s="52"/>
      <c r="Y28" s="52"/>
      <c r="Z28" s="52"/>
      <c r="AA28" s="52"/>
      <c r="AB28" s="52"/>
      <c r="AC28" s="97"/>
      <c r="AD28" s="52" t="s">
        <v>164</v>
      </c>
      <c r="AE28" s="52"/>
      <c r="AF28" s="74" t="s">
        <v>106</v>
      </c>
      <c r="AG28" s="75"/>
      <c r="AH28" s="75"/>
      <c r="AI28" s="75"/>
      <c r="AJ28" s="75"/>
      <c r="AK28" s="75"/>
      <c r="AL28" s="75"/>
      <c r="AM28" s="75"/>
      <c r="AN28" s="75"/>
      <c r="AO28" s="96" t="s">
        <v>105</v>
      </c>
      <c r="AP28" s="52"/>
      <c r="AQ28" s="95"/>
      <c r="AR28" s="95"/>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1"/>
      <c r="CA28" s="51"/>
      <c r="CB28" s="51"/>
      <c r="CC28" s="51"/>
      <c r="CD28" s="51"/>
      <c r="CE28" s="51"/>
      <c r="CF28" s="52"/>
      <c r="CG28" s="69"/>
      <c r="CH28" s="70"/>
      <c r="CI28" s="70"/>
      <c r="CJ28" s="70"/>
      <c r="CK28" s="70"/>
      <c r="CL28" s="70"/>
      <c r="CM28" s="70"/>
      <c r="CN28" s="70"/>
      <c r="CO28" s="70"/>
      <c r="CP28" s="70"/>
      <c r="CQ28" s="52"/>
      <c r="CR28" s="53"/>
      <c r="CS28" s="53"/>
      <c r="CT28" s="53"/>
      <c r="CU28" s="53"/>
      <c r="CV28" s="53"/>
      <c r="CW28" s="53"/>
      <c r="CX28" s="53"/>
      <c r="CY28" s="53"/>
      <c r="CZ28" s="53"/>
    </row>
    <row r="29" spans="1:104" x14ac:dyDescent="0.25">
      <c r="A29" s="27"/>
      <c r="B29" s="27"/>
      <c r="C29" s="27"/>
      <c r="D29" s="27"/>
      <c r="E29" s="27"/>
      <c r="F29" s="27"/>
      <c r="G29" s="27"/>
      <c r="H29" s="27"/>
      <c r="I29" s="27"/>
      <c r="J29" s="27"/>
      <c r="K29" s="51"/>
      <c r="L29" s="51"/>
      <c r="M29" s="51"/>
      <c r="N29" s="51"/>
      <c r="O29" s="51"/>
      <c r="P29" s="51"/>
      <c r="Q29" s="51"/>
      <c r="R29" s="51"/>
      <c r="S29" s="51"/>
      <c r="T29" s="51"/>
      <c r="U29" s="52"/>
      <c r="V29" s="52"/>
      <c r="W29" s="52"/>
      <c r="X29" s="52"/>
      <c r="Y29" s="52"/>
      <c r="Z29" s="52"/>
      <c r="AA29" s="52"/>
      <c r="AB29" s="52"/>
      <c r="AC29" s="47" t="s">
        <v>123</v>
      </c>
      <c r="AD29" s="47" t="s">
        <v>117</v>
      </c>
      <c r="AE29" s="86" t="s">
        <v>116</v>
      </c>
      <c r="AF29" s="76" t="s">
        <v>103</v>
      </c>
      <c r="AG29" s="106" t="s">
        <v>261</v>
      </c>
      <c r="AH29" s="106" t="s">
        <v>262</v>
      </c>
      <c r="AI29" s="106" t="s">
        <v>263</v>
      </c>
      <c r="AJ29" s="106" t="s">
        <v>264</v>
      </c>
      <c r="AK29" s="106" t="s">
        <v>265</v>
      </c>
      <c r="AL29" s="106" t="s">
        <v>266</v>
      </c>
      <c r="AM29" s="106" t="s">
        <v>267</v>
      </c>
      <c r="AN29" s="106" t="s">
        <v>268</v>
      </c>
      <c r="AO29" s="106" t="s">
        <v>269</v>
      </c>
      <c r="AP29" s="77" t="s">
        <v>104</v>
      </c>
      <c r="AQ29" s="78" t="s">
        <v>2</v>
      </c>
      <c r="AR29" s="79" t="str">
        <f>$AR$1</f>
        <v>GSchV_limits</v>
      </c>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1"/>
      <c r="CA29" s="51"/>
      <c r="CB29" s="51"/>
      <c r="CC29" s="51"/>
      <c r="CD29" s="51"/>
      <c r="CE29" s="51"/>
      <c r="CF29" s="52"/>
      <c r="CG29" s="69"/>
      <c r="CH29" s="70"/>
      <c r="CI29" s="70"/>
      <c r="CJ29" s="70"/>
      <c r="CK29" s="70"/>
      <c r="CL29" s="70"/>
      <c r="CM29" s="70"/>
      <c r="CN29" s="70"/>
      <c r="CO29" s="70"/>
      <c r="CP29" s="70"/>
      <c r="CQ29" s="52"/>
      <c r="CR29" s="54">
        <v>3</v>
      </c>
      <c r="CS29" s="54">
        <v>4</v>
      </c>
      <c r="CT29" s="54">
        <v>5</v>
      </c>
      <c r="CU29" s="54">
        <v>6</v>
      </c>
      <c r="CV29" s="54">
        <v>7</v>
      </c>
      <c r="CW29" s="54">
        <v>8</v>
      </c>
      <c r="CX29" s="54">
        <v>9</v>
      </c>
      <c r="CY29" s="54">
        <v>10</v>
      </c>
      <c r="CZ29" s="54">
        <v>11</v>
      </c>
    </row>
    <row r="30" spans="1:104" x14ac:dyDescent="0.25">
      <c r="A30" s="27"/>
      <c r="B30" s="27"/>
      <c r="C30" s="27"/>
      <c r="D30" s="27"/>
      <c r="E30" s="27"/>
      <c r="F30" s="27"/>
      <c r="G30" s="27"/>
      <c r="H30" s="27"/>
      <c r="I30" s="27"/>
      <c r="J30" s="27"/>
      <c r="K30" s="51"/>
      <c r="L30" s="51"/>
      <c r="M30" s="51"/>
      <c r="N30" s="51"/>
      <c r="O30" s="51"/>
      <c r="P30" s="51"/>
      <c r="Q30" s="51"/>
      <c r="R30" s="51"/>
      <c r="S30" s="51"/>
      <c r="T30" s="51"/>
      <c r="U30" s="52"/>
      <c r="V30" s="52"/>
      <c r="W30" s="52"/>
      <c r="X30" s="52"/>
      <c r="Y30" s="52"/>
      <c r="Z30" s="52"/>
      <c r="AA30" s="52"/>
      <c r="AB30" s="52"/>
      <c r="AC30" s="80" t="str">
        <f>INDEX('Detected Compounds limits'!$B$2:$I$50, MATCH($AF30,'Detected Compounds limits'!$B$2:$B$50, 0), MATCH(AC$4,'Detected Compounds limits'!$B$2:$I$2,0))</f>
        <v xml:space="preserve"> </v>
      </c>
      <c r="AD30" s="80"/>
      <c r="AE30" s="81"/>
      <c r="AF30" s="82" t="s">
        <v>20</v>
      </c>
      <c r="AG30" s="80"/>
      <c r="AH30" s="80"/>
      <c r="AI30" s="80"/>
      <c r="AJ30" s="80"/>
      <c r="AK30" s="80"/>
      <c r="AL30" s="80">
        <v>1.4999999999999999E-2</v>
      </c>
      <c r="AM30" s="80">
        <v>1.7000000000000001E-2</v>
      </c>
      <c r="AN30" s="80"/>
      <c r="AO30" s="80"/>
      <c r="AP30" s="83">
        <v>1.7000000000000001E-2</v>
      </c>
      <c r="AQ30" s="80">
        <f>INDEX('Detected Compounds limits'!$B$2:$H$50, MATCH($AF30,'Detected Compounds limits'!$B$2:$B$50, 0), MATCH(AQ$4,'Detected Compounds limits'!$B$2:$H$2,0))</f>
        <v>1.4999999999999999E-2</v>
      </c>
      <c r="AR30" s="80">
        <f>INDEX('Detected Compounds limits'!$B$2:$H$50, MATCH($AF30,'Detected Compounds limits'!$B$2:$B$50, 0), MATCH(AR$1,'Detected Compounds limits'!$B$2:$H$2,0))</f>
        <v>0.1</v>
      </c>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1"/>
      <c r="CA30" s="51"/>
      <c r="CB30" s="51"/>
      <c r="CC30" s="51"/>
      <c r="CD30" s="51"/>
      <c r="CE30" s="51"/>
      <c r="CF30" s="52"/>
      <c r="CG30" s="69"/>
      <c r="CH30" s="70"/>
      <c r="CI30" s="70"/>
      <c r="CJ30" s="70"/>
      <c r="CK30" s="70"/>
      <c r="CL30" s="70"/>
      <c r="CM30" s="70"/>
      <c r="CN30" s="70"/>
      <c r="CO30" s="70"/>
      <c r="CP30" s="70"/>
      <c r="CQ30" s="52"/>
      <c r="CR30" s="55"/>
      <c r="CS30" s="55"/>
      <c r="CT30" s="55"/>
      <c r="CU30" s="55"/>
      <c r="CV30" s="55"/>
      <c r="CW30" s="55" t="s">
        <v>209</v>
      </c>
      <c r="CX30" s="55"/>
      <c r="CY30" s="55"/>
      <c r="CZ30" s="55"/>
    </row>
    <row r="31" spans="1:104" x14ac:dyDescent="0.25">
      <c r="A31" s="27"/>
      <c r="B31" s="27"/>
      <c r="C31" s="27"/>
      <c r="D31" s="27"/>
      <c r="E31" s="27"/>
      <c r="F31" s="27"/>
      <c r="G31" s="27"/>
      <c r="H31" s="27"/>
      <c r="I31" s="27"/>
      <c r="J31" s="27"/>
      <c r="K31" s="51"/>
      <c r="L31" s="51"/>
      <c r="M31" s="51"/>
      <c r="N31" s="51"/>
      <c r="O31" s="51"/>
      <c r="P31" s="51"/>
      <c r="Q31" s="51"/>
      <c r="R31" s="51"/>
      <c r="S31" s="51"/>
      <c r="T31" s="51"/>
      <c r="U31" s="52"/>
      <c r="V31" s="52"/>
      <c r="W31" s="52"/>
      <c r="X31" s="52"/>
      <c r="Y31" s="52"/>
      <c r="Z31" s="52"/>
      <c r="AA31" s="52"/>
      <c r="AB31" s="52"/>
      <c r="AC31" s="80" t="str">
        <f>INDEX('Detected Compounds limits'!$B$2:$I$50, MATCH($AF31,'Detected Compounds limits'!$B$2:$B$50, 0), MATCH(AC$4,'Detected Compounds limits'!$B$2:$I$2,0))</f>
        <v>x</v>
      </c>
      <c r="AD31" s="80"/>
      <c r="AE31" s="81"/>
      <c r="AF31" s="82" t="s">
        <v>16</v>
      </c>
      <c r="AG31" s="80">
        <v>0.19</v>
      </c>
      <c r="AH31" s="80">
        <v>0.12</v>
      </c>
      <c r="AI31" s="80">
        <v>0.24</v>
      </c>
      <c r="AJ31" s="80">
        <v>0.25</v>
      </c>
      <c r="AK31" s="80">
        <v>0.31</v>
      </c>
      <c r="AL31" s="80">
        <v>0.28999999999999998</v>
      </c>
      <c r="AM31" s="80">
        <v>0.18</v>
      </c>
      <c r="AN31" s="80">
        <v>0.12</v>
      </c>
      <c r="AO31" s="80">
        <v>0.11</v>
      </c>
      <c r="AP31" s="83">
        <v>0.31</v>
      </c>
      <c r="AQ31" s="80">
        <f>INDEX('Detected Compounds limits'!$B$2:$H$50, MATCH($AF31,'Detected Compounds limits'!$B$2:$B$50, 0), MATCH(AQ$4,'Detected Compounds limits'!$B$2:$H$2,0))</f>
        <v>1.7000000000000001E-2</v>
      </c>
      <c r="AR31" s="80">
        <f>INDEX('Detected Compounds limits'!$B$2:$H$50, MATCH($AF31,'Detected Compounds limits'!$B$2:$B$50, 0), MATCH(AR$1,'Detected Compounds limits'!$B$2:$H$2,0))</f>
        <v>10</v>
      </c>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1"/>
      <c r="CA31" s="51"/>
      <c r="CB31" s="51"/>
      <c r="CC31" s="51"/>
      <c r="CD31" s="51"/>
      <c r="CE31" s="51"/>
      <c r="CF31" s="52"/>
      <c r="CG31" s="69"/>
      <c r="CH31" s="70"/>
      <c r="CI31" s="70"/>
      <c r="CJ31" s="70"/>
      <c r="CK31" s="70"/>
      <c r="CL31" s="70"/>
      <c r="CM31" s="70"/>
      <c r="CN31" s="70"/>
      <c r="CO31" s="70"/>
      <c r="CP31" s="70"/>
      <c r="CQ31" s="52"/>
      <c r="CR31" s="55"/>
      <c r="CS31" s="55"/>
      <c r="CT31" s="55"/>
      <c r="CU31" s="55"/>
      <c r="CV31" s="55"/>
      <c r="CW31" s="55"/>
      <c r="CX31" s="55"/>
      <c r="CY31" s="55"/>
      <c r="CZ31" s="55"/>
    </row>
    <row r="32" spans="1:104" x14ac:dyDescent="0.25">
      <c r="A32" s="27"/>
      <c r="B32" s="27"/>
      <c r="C32" s="27"/>
      <c r="D32" s="27"/>
      <c r="E32" s="27"/>
      <c r="F32" s="27"/>
      <c r="G32" s="27"/>
      <c r="H32" s="27"/>
      <c r="I32" s="27"/>
      <c r="J32" s="27"/>
      <c r="K32" s="51"/>
      <c r="L32" s="51"/>
      <c r="M32" s="51"/>
      <c r="N32" s="51"/>
      <c r="O32" s="51"/>
      <c r="P32" s="51"/>
      <c r="Q32" s="51"/>
      <c r="R32" s="51"/>
      <c r="S32" s="51"/>
      <c r="T32" s="51"/>
      <c r="U32" s="52"/>
      <c r="V32" s="52"/>
      <c r="W32" s="52"/>
      <c r="X32" s="52"/>
      <c r="Y32" s="52"/>
      <c r="Z32" s="52"/>
      <c r="AA32" s="52"/>
      <c r="AB32" s="52"/>
      <c r="AC32" s="80" t="str">
        <f>INDEX('Detected Compounds limits'!$B$2:$I$50, MATCH($AF32,'Detected Compounds limits'!$B$2:$B$50, 0), MATCH(AC$4,'Detected Compounds limits'!$B$2:$I$2,0))</f>
        <v>x</v>
      </c>
      <c r="AD32" s="80"/>
      <c r="AE32" s="81"/>
      <c r="AF32" s="82" t="s">
        <v>18</v>
      </c>
      <c r="AG32" s="80">
        <v>7.4999999999999997E-2</v>
      </c>
      <c r="AH32" s="80">
        <v>4.4999999999999998E-2</v>
      </c>
      <c r="AI32" s="80">
        <v>0.11</v>
      </c>
      <c r="AJ32" s="80">
        <v>0.1</v>
      </c>
      <c r="AK32" s="80">
        <v>0.15</v>
      </c>
      <c r="AL32" s="80">
        <v>0.13</v>
      </c>
      <c r="AM32" s="80">
        <v>7.1999999999999995E-2</v>
      </c>
      <c r="AN32" s="80">
        <v>5.1999999999999998E-2</v>
      </c>
      <c r="AO32" s="80">
        <v>4.2999999999999997E-2</v>
      </c>
      <c r="AP32" s="83">
        <v>0.15</v>
      </c>
      <c r="AQ32" s="80">
        <f>INDEX('Detected Compounds limits'!$B$2:$H$50, MATCH($AF32,'Detected Compounds limits'!$B$2:$B$50, 0), MATCH(AQ$4,'Detected Compounds limits'!$B$2:$H$2,0))</f>
        <v>2.1000000000000001E-2</v>
      </c>
      <c r="AR32" s="80">
        <f>INDEX('Detected Compounds limits'!$B$2:$H$50, MATCH($AF32,'Detected Compounds limits'!$B$2:$B$50, 0), MATCH(AR$1,'Detected Compounds limits'!$B$2:$H$2,0))</f>
        <v>10</v>
      </c>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1"/>
      <c r="CA32" s="51"/>
      <c r="CB32" s="51"/>
      <c r="CC32" s="51"/>
      <c r="CD32" s="51"/>
      <c r="CE32" s="51"/>
      <c r="CF32" s="52"/>
      <c r="CG32" s="69"/>
      <c r="CH32" s="70"/>
      <c r="CI32" s="70"/>
      <c r="CJ32" s="70"/>
      <c r="CK32" s="70"/>
      <c r="CL32" s="70"/>
      <c r="CM32" s="70"/>
      <c r="CN32" s="70"/>
      <c r="CO32" s="70"/>
      <c r="CP32" s="70"/>
      <c r="CQ32" s="52"/>
      <c r="CR32" s="55"/>
      <c r="CS32" s="55"/>
      <c r="CT32" s="55"/>
      <c r="CU32" s="55"/>
      <c r="CV32" s="55"/>
      <c r="CW32" s="55"/>
      <c r="CX32" s="55"/>
      <c r="CY32" s="55"/>
      <c r="CZ32" s="55"/>
    </row>
    <row r="33" spans="1:104" x14ac:dyDescent="0.25">
      <c r="A33" s="27"/>
      <c r="B33" s="27"/>
      <c r="C33" s="27"/>
      <c r="D33" s="27"/>
      <c r="E33" s="27"/>
      <c r="F33" s="27"/>
      <c r="G33" s="27"/>
      <c r="H33" s="27"/>
      <c r="I33" s="27"/>
      <c r="J33" s="27"/>
      <c r="K33" s="51"/>
      <c r="L33" s="51"/>
      <c r="M33" s="51"/>
      <c r="N33" s="51"/>
      <c r="O33" s="51"/>
      <c r="P33" s="51"/>
      <c r="Q33" s="51"/>
      <c r="R33" s="51"/>
      <c r="S33" s="51"/>
      <c r="T33" s="51"/>
      <c r="U33" s="52"/>
      <c r="V33" s="52"/>
      <c r="W33" s="52"/>
      <c r="X33" s="52"/>
      <c r="Y33" s="52"/>
      <c r="Z33" s="52"/>
      <c r="AA33" s="52"/>
      <c r="AB33" s="52"/>
      <c r="AC33" s="80" t="str">
        <f>INDEX('Detected Compounds limits'!$B$2:$I$50, MATCH($AF33,'Detected Compounds limits'!$B$2:$B$50, 0), MATCH(AC$4,'Detected Compounds limits'!$B$2:$I$2,0))</f>
        <v xml:space="preserve"> </v>
      </c>
      <c r="AD33" s="80"/>
      <c r="AE33" s="81"/>
      <c r="AF33" s="82" t="s">
        <v>28</v>
      </c>
      <c r="AG33" s="80"/>
      <c r="AH33" s="80"/>
      <c r="AI33" s="80">
        <v>3.1999999999999999E-5</v>
      </c>
      <c r="AJ33" s="80"/>
      <c r="AK33" s="80"/>
      <c r="AL33" s="80">
        <v>2.9999999999999997E-5</v>
      </c>
      <c r="AM33" s="80"/>
      <c r="AN33" s="80"/>
      <c r="AO33" s="80">
        <v>2.9999999999999997E-5</v>
      </c>
      <c r="AP33" s="83">
        <v>3.1999999999999999E-5</v>
      </c>
      <c r="AQ33" s="80">
        <f>INDEX('Detected Compounds limits'!$B$2:$H$50, MATCH($AF33,'Detected Compounds limits'!$B$2:$B$50, 0), MATCH(AQ$4,'Detected Compounds limits'!$B$2:$H$2,0))</f>
        <v>3.0000000000000001E-5</v>
      </c>
      <c r="AR33" s="80">
        <f>INDEX('Detected Compounds limits'!$B$2:$H$50, MATCH($AF33,'Detected Compounds limits'!$B$2:$B$50, 0), MATCH(AR$1,'Detected Compounds limits'!$B$2:$H$2,0))</f>
        <v>0.1</v>
      </c>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1"/>
      <c r="CA33" s="51"/>
      <c r="CB33" s="51"/>
      <c r="CC33" s="51"/>
      <c r="CD33" s="51"/>
      <c r="CE33" s="51"/>
      <c r="CF33" s="52"/>
      <c r="CG33" s="69"/>
      <c r="CH33" s="70"/>
      <c r="CI33" s="70"/>
      <c r="CJ33" s="70"/>
      <c r="CK33" s="70"/>
      <c r="CL33" s="70"/>
      <c r="CM33" s="70"/>
      <c r="CN33" s="70"/>
      <c r="CO33" s="70"/>
      <c r="CP33" s="70"/>
      <c r="CQ33" s="52"/>
      <c r="CR33" s="54"/>
      <c r="CS33" s="54"/>
      <c r="CT33" s="54"/>
      <c r="CU33" s="54"/>
      <c r="CV33" s="54"/>
      <c r="CW33" s="54" t="s">
        <v>209</v>
      </c>
      <c r="CX33" s="54"/>
      <c r="CY33" s="54"/>
      <c r="CZ33" s="54" t="s">
        <v>209</v>
      </c>
    </row>
    <row r="34" spans="1:104" x14ac:dyDescent="0.25">
      <c r="A34" s="27"/>
      <c r="B34" s="27"/>
      <c r="C34" s="27"/>
      <c r="D34" s="27"/>
      <c r="E34" s="27"/>
      <c r="F34" s="27"/>
      <c r="G34" s="27"/>
      <c r="H34" s="27"/>
      <c r="I34" s="27"/>
      <c r="J34" s="27"/>
      <c r="K34" s="51"/>
      <c r="L34" s="51"/>
      <c r="M34" s="51"/>
      <c r="N34" s="51"/>
      <c r="O34" s="51"/>
      <c r="P34" s="51"/>
      <c r="Q34" s="51"/>
      <c r="R34" s="51"/>
      <c r="S34" s="51"/>
      <c r="T34" s="51"/>
      <c r="U34" s="52"/>
      <c r="V34" s="52"/>
      <c r="W34" s="52"/>
      <c r="X34" s="52"/>
      <c r="Y34" s="52"/>
      <c r="Z34" s="52"/>
      <c r="AA34" s="52"/>
      <c r="AB34" s="52"/>
      <c r="AC34" s="80" t="str">
        <f>INDEX('Detected Compounds limits'!$B$2:$I$50, MATCH($AF34,'Detected Compounds limits'!$B$2:$B$50, 0), MATCH(AC$4,'Detected Compounds limits'!$B$2:$I$2,0))</f>
        <v xml:space="preserve"> </v>
      </c>
      <c r="AD34" s="80"/>
      <c r="AE34" s="81"/>
      <c r="AF34" s="82" t="s">
        <v>31</v>
      </c>
      <c r="AG34" s="80"/>
      <c r="AH34" s="80"/>
      <c r="AI34" s="80">
        <v>3.8000000000000002E-5</v>
      </c>
      <c r="AJ34" s="80">
        <v>2.9999999999999997E-5</v>
      </c>
      <c r="AK34" s="80"/>
      <c r="AL34" s="80">
        <v>3.8999999999999999E-5</v>
      </c>
      <c r="AM34" s="80"/>
      <c r="AN34" s="80"/>
      <c r="AO34" s="80"/>
      <c r="AP34" s="83">
        <v>3.8999999999999999E-5</v>
      </c>
      <c r="AQ34" s="80">
        <f>INDEX('Detected Compounds limits'!$B$2:$H$50, MATCH($AF34,'Detected Compounds limits'!$B$2:$B$50, 0), MATCH(AQ$4,'Detected Compounds limits'!$B$2:$H$2,0))</f>
        <v>3.0000000000000001E-5</v>
      </c>
      <c r="AR34" s="80">
        <f>INDEX('Detected Compounds limits'!$B$2:$H$50, MATCH($AF34,'Detected Compounds limits'!$B$2:$B$50, 0), MATCH(AR$1,'Detected Compounds limits'!$B$2:$H$2,0))</f>
        <v>3.0000000000000001E-5</v>
      </c>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1"/>
      <c r="CA34" s="51"/>
      <c r="CB34" s="51"/>
      <c r="CC34" s="51"/>
      <c r="CD34" s="51"/>
      <c r="CE34" s="51"/>
      <c r="CF34" s="52"/>
      <c r="CG34" s="69"/>
      <c r="CH34" s="70"/>
      <c r="CI34" s="70"/>
      <c r="CJ34" s="70"/>
      <c r="CK34" s="70"/>
      <c r="CL34" s="70"/>
      <c r="CM34" s="70"/>
      <c r="CN34" s="70"/>
      <c r="CO34" s="70"/>
      <c r="CP34" s="70"/>
      <c r="CQ34" s="52"/>
      <c r="CR34" s="55"/>
      <c r="CS34" s="55"/>
      <c r="CT34" s="55"/>
      <c r="CU34" s="55" t="s">
        <v>209</v>
      </c>
      <c r="CV34" s="55"/>
      <c r="CW34" s="55"/>
      <c r="CX34" s="55"/>
      <c r="CY34" s="55"/>
      <c r="CZ34" s="55"/>
    </row>
    <row r="35" spans="1:104" x14ac:dyDescent="0.25">
      <c r="A35" s="27"/>
      <c r="B35" s="27"/>
      <c r="C35" s="27"/>
      <c r="D35" s="27"/>
      <c r="E35" s="27"/>
      <c r="F35" s="27"/>
      <c r="G35" s="27"/>
      <c r="H35" s="27"/>
      <c r="I35" s="27"/>
      <c r="J35" s="27"/>
      <c r="K35" s="51"/>
      <c r="L35" s="51"/>
      <c r="M35" s="51"/>
      <c r="N35" s="51"/>
      <c r="O35" s="51"/>
      <c r="P35" s="51"/>
      <c r="Q35" s="51"/>
      <c r="R35" s="51"/>
      <c r="S35" s="51"/>
      <c r="T35" s="51"/>
      <c r="U35" s="52"/>
      <c r="V35" s="52"/>
      <c r="W35" s="52"/>
      <c r="X35" s="52"/>
      <c r="Y35" s="52"/>
      <c r="Z35" s="52"/>
      <c r="AA35" s="52"/>
      <c r="AB35" s="52"/>
      <c r="AC35" s="80" t="str">
        <f>INDEX('Detected Compounds limits'!$B$2:$I$50, MATCH($AF35,'Detected Compounds limits'!$B$2:$B$50, 0), MATCH(AC$4,'Detected Compounds limits'!$B$2:$I$2,0))</f>
        <v xml:space="preserve"> </v>
      </c>
      <c r="AD35" s="80" t="s">
        <v>118</v>
      </c>
      <c r="AE35" s="81" t="s">
        <v>118</v>
      </c>
      <c r="AF35" s="82" t="s">
        <v>37</v>
      </c>
      <c r="AG35" s="80"/>
      <c r="AH35" s="80"/>
      <c r="AI35" s="80"/>
      <c r="AJ35" s="80"/>
      <c r="AK35" s="80">
        <v>0.04</v>
      </c>
      <c r="AL35" s="80"/>
      <c r="AM35" s="80"/>
      <c r="AN35" s="80"/>
      <c r="AO35" s="80"/>
      <c r="AP35" s="83">
        <v>0.04</v>
      </c>
      <c r="AQ35" s="80">
        <f>INDEX('Detected Compounds limits'!$B$2:$H$50, MATCH($AF35,'Detected Compounds limits'!$B$2:$B$50, 0), MATCH(AQ$4,'Detected Compounds limits'!$B$2:$H$2,0))</f>
        <v>0.04</v>
      </c>
      <c r="AR35" s="80">
        <f>INDEX('Detected Compounds limits'!$B$2:$H$50, MATCH($AF35,'Detected Compounds limits'!$B$2:$B$50, 0), MATCH(AR$1,'Detected Compounds limits'!$B$2:$H$2,0))</f>
        <v>0.1</v>
      </c>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1"/>
      <c r="CA35" s="51"/>
      <c r="CB35" s="51"/>
      <c r="CC35" s="51"/>
      <c r="CD35" s="51"/>
      <c r="CE35" s="51"/>
      <c r="CF35" s="52"/>
      <c r="CG35" s="69"/>
      <c r="CH35" s="70"/>
      <c r="CI35" s="70"/>
      <c r="CJ35" s="70"/>
      <c r="CK35" s="70"/>
      <c r="CL35" s="70"/>
      <c r="CM35" s="70"/>
      <c r="CN35" s="70"/>
      <c r="CO35" s="70"/>
      <c r="CP35" s="70"/>
      <c r="CQ35" s="52"/>
      <c r="CR35" s="55"/>
      <c r="CS35" s="55"/>
      <c r="CT35" s="55"/>
      <c r="CU35" s="55"/>
      <c r="CV35" s="55" t="s">
        <v>209</v>
      </c>
      <c r="CW35" s="55"/>
      <c r="CX35" s="55"/>
      <c r="CY35" s="55"/>
      <c r="CZ35" s="55"/>
    </row>
    <row r="36" spans="1:104" x14ac:dyDescent="0.25">
      <c r="A36" s="27"/>
      <c r="B36" s="27"/>
      <c r="C36" s="27"/>
      <c r="D36" s="27"/>
      <c r="E36" s="27"/>
      <c r="F36" s="27"/>
      <c r="G36" s="27"/>
      <c r="H36" s="27"/>
      <c r="I36" s="27"/>
      <c r="J36" s="27"/>
      <c r="K36" s="51"/>
      <c r="L36" s="51"/>
      <c r="M36" s="51"/>
      <c r="N36" s="51"/>
      <c r="O36" s="51"/>
      <c r="P36" s="51"/>
      <c r="Q36" s="51"/>
      <c r="R36" s="51"/>
      <c r="S36" s="51"/>
      <c r="T36" s="51"/>
      <c r="U36" s="52"/>
      <c r="V36" s="52"/>
      <c r="W36" s="52"/>
      <c r="X36" s="52"/>
      <c r="Y36" s="52"/>
      <c r="Z36" s="52"/>
      <c r="AA36" s="52"/>
      <c r="AB36" s="52"/>
      <c r="AC36" s="80" t="str">
        <f>INDEX('Detected Compounds limits'!$B$2:$I$50, MATCH($AF36,'Detected Compounds limits'!$B$2:$B$50, 0), MATCH(AC$4,'Detected Compounds limits'!$B$2:$I$2,0))</f>
        <v xml:space="preserve"> </v>
      </c>
      <c r="AD36" s="80"/>
      <c r="AE36" s="81"/>
      <c r="AF36" s="82" t="s">
        <v>33</v>
      </c>
      <c r="AG36" s="80"/>
      <c r="AH36" s="80"/>
      <c r="AI36" s="80">
        <v>5.0000000000000002E-5</v>
      </c>
      <c r="AJ36" s="80"/>
      <c r="AK36" s="80"/>
      <c r="AL36" s="80">
        <v>5.0000000000000002E-5</v>
      </c>
      <c r="AM36" s="80"/>
      <c r="AN36" s="80"/>
      <c r="AO36" s="80"/>
      <c r="AP36" s="83">
        <v>5.0000000000000002E-5</v>
      </c>
      <c r="AQ36" s="80">
        <f>INDEX('Detected Compounds limits'!$B$2:$H$50, MATCH($AF36,'Detected Compounds limits'!$B$2:$B$50, 0), MATCH(AQ$4,'Detected Compounds limits'!$B$2:$H$2,0))</f>
        <v>5.0000000000000002E-5</v>
      </c>
      <c r="AR36" s="80">
        <f>INDEX('Detected Compounds limits'!$B$2:$H$50, MATCH($AF36,'Detected Compounds limits'!$B$2:$B$50, 0), MATCH(AR$1,'Detected Compounds limits'!$B$2:$H$2,0))</f>
        <v>0.1</v>
      </c>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1"/>
      <c r="CA36" s="51"/>
      <c r="CB36" s="51"/>
      <c r="CC36" s="51"/>
      <c r="CD36" s="51"/>
      <c r="CE36" s="51"/>
      <c r="CF36" s="52"/>
      <c r="CG36" s="69"/>
      <c r="CH36" s="70"/>
      <c r="CI36" s="70"/>
      <c r="CJ36" s="70"/>
      <c r="CK36" s="70"/>
      <c r="CL36" s="70"/>
      <c r="CM36" s="70"/>
      <c r="CN36" s="70"/>
      <c r="CO36" s="70"/>
      <c r="CP36" s="70"/>
      <c r="CQ36" s="52"/>
      <c r="CR36" s="55"/>
      <c r="CS36" s="55"/>
      <c r="CT36" s="55" t="s">
        <v>209</v>
      </c>
      <c r="CU36" s="55"/>
      <c r="CV36" s="55"/>
      <c r="CW36" s="55" t="s">
        <v>209</v>
      </c>
      <c r="CX36" s="55"/>
      <c r="CY36" s="55"/>
      <c r="CZ36" s="55"/>
    </row>
    <row r="37" spans="1:104" x14ac:dyDescent="0.25">
      <c r="A37" s="27"/>
      <c r="B37" s="27"/>
      <c r="C37" s="27"/>
      <c r="D37" s="27"/>
      <c r="E37" s="27"/>
      <c r="F37" s="27"/>
      <c r="G37" s="27"/>
      <c r="H37" s="27"/>
      <c r="I37" s="27"/>
      <c r="J37" s="27"/>
      <c r="K37" s="51"/>
      <c r="L37" s="51"/>
      <c r="M37" s="51"/>
      <c r="N37" s="51"/>
      <c r="O37" s="51"/>
      <c r="P37" s="51"/>
      <c r="Q37" s="51"/>
      <c r="R37" s="51"/>
      <c r="S37" s="51"/>
      <c r="T37" s="51"/>
      <c r="U37" s="52"/>
      <c r="V37" s="52"/>
      <c r="W37" s="52"/>
      <c r="X37" s="52"/>
      <c r="Y37" s="52"/>
      <c r="Z37" s="52"/>
      <c r="AA37" s="52"/>
      <c r="AB37" s="52"/>
      <c r="AC37" s="80" t="str">
        <f>INDEX('Detected Compounds limits'!$B$2:$I$50, MATCH($AF37,'Detected Compounds limits'!$B$2:$B$50, 0), MATCH(AC$4,'Detected Compounds limits'!$B$2:$I$2,0))</f>
        <v xml:space="preserve"> </v>
      </c>
      <c r="AD37" s="80" t="s">
        <v>118</v>
      </c>
      <c r="AE37" s="81"/>
      <c r="AF37" s="82" t="s">
        <v>39</v>
      </c>
      <c r="AG37" s="80"/>
      <c r="AH37" s="80"/>
      <c r="AI37" s="80"/>
      <c r="AJ37" s="80"/>
      <c r="AK37" s="80"/>
      <c r="AL37" s="80"/>
      <c r="AM37" s="80">
        <v>6.7999999999999996E-3</v>
      </c>
      <c r="AN37" s="80"/>
      <c r="AO37" s="80">
        <v>3.4000000000000002E-2</v>
      </c>
      <c r="AP37" s="83">
        <v>3.4000000000000002E-2</v>
      </c>
      <c r="AQ37" s="80">
        <f>INDEX('Detected Compounds limits'!$B$2:$H$50, MATCH($AF37,'Detected Compounds limits'!$B$2:$B$50, 0), MATCH(AQ$4,'Detected Compounds limits'!$B$2:$H$2,0))</f>
        <v>2.5000000000000001E-3</v>
      </c>
      <c r="AR37" s="80">
        <f>INDEX('Detected Compounds limits'!$B$2:$H$50, MATCH($AF37,'Detected Compounds limits'!$B$2:$B$50, 0), MATCH(AR$1,'Detected Compounds limits'!$B$2:$H$2,0))</f>
        <v>0.1</v>
      </c>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1"/>
      <c r="CA37" s="51"/>
      <c r="CB37" s="51"/>
      <c r="CC37" s="51"/>
      <c r="CD37" s="51"/>
      <c r="CE37" s="51"/>
      <c r="CF37" s="52"/>
      <c r="CG37" s="69"/>
      <c r="CH37" s="70"/>
      <c r="CI37" s="70"/>
      <c r="CJ37" s="70"/>
      <c r="CK37" s="70"/>
      <c r="CL37" s="70"/>
      <c r="CM37" s="70"/>
      <c r="CN37" s="70"/>
      <c r="CO37" s="70"/>
      <c r="CP37" s="70"/>
      <c r="CQ37" s="52"/>
      <c r="CR37" s="54"/>
      <c r="CS37" s="54"/>
      <c r="CT37" s="54"/>
      <c r="CU37" s="54"/>
      <c r="CV37" s="54"/>
      <c r="CW37" s="54"/>
      <c r="CX37" s="54"/>
      <c r="CY37" s="54"/>
      <c r="CZ37" s="54"/>
    </row>
    <row r="38" spans="1:104" x14ac:dyDescent="0.25">
      <c r="A38" s="27"/>
      <c r="B38" s="27"/>
      <c r="C38" s="27"/>
      <c r="D38" s="27"/>
      <c r="E38" s="27"/>
      <c r="F38" s="27"/>
      <c r="G38" s="27"/>
      <c r="H38" s="27"/>
      <c r="I38" s="27"/>
      <c r="J38" s="27"/>
      <c r="K38" s="51"/>
      <c r="L38" s="51"/>
      <c r="M38" s="51"/>
      <c r="N38" s="51"/>
      <c r="O38" s="51"/>
      <c r="P38" s="51"/>
      <c r="Q38" s="51"/>
      <c r="R38" s="51"/>
      <c r="S38" s="51"/>
      <c r="T38" s="51"/>
      <c r="U38" s="52"/>
      <c r="V38" s="52"/>
      <c r="W38" s="52"/>
      <c r="X38" s="52"/>
      <c r="Y38" s="52"/>
      <c r="Z38" s="52"/>
      <c r="AA38" s="52"/>
      <c r="AB38" s="52"/>
      <c r="AC38" s="80" t="str">
        <f>INDEX('Detected Compounds limits'!$B$2:$I$50, MATCH($AF38,'Detected Compounds limits'!$B$2:$B$50, 0), MATCH(AC$4,'Detected Compounds limits'!$B$2:$I$2,0))</f>
        <v xml:space="preserve"> </v>
      </c>
      <c r="AD38" s="80"/>
      <c r="AE38" s="81"/>
      <c r="AF38" s="82" t="s">
        <v>43</v>
      </c>
      <c r="AG38" s="80">
        <v>2.5000000000000001E-3</v>
      </c>
      <c r="AH38" s="80"/>
      <c r="AI38" s="80">
        <v>2.5000000000000001E-3</v>
      </c>
      <c r="AJ38" s="80"/>
      <c r="AK38" s="80"/>
      <c r="AL38" s="80"/>
      <c r="AM38" s="80"/>
      <c r="AN38" s="80"/>
      <c r="AO38" s="80">
        <v>2.5000000000000001E-3</v>
      </c>
      <c r="AP38" s="83">
        <v>2.5000000000000001E-3</v>
      </c>
      <c r="AQ38" s="80">
        <f>INDEX('Detected Compounds limits'!$B$2:$H$50, MATCH($AF38,'Detected Compounds limits'!$B$2:$B$50, 0), MATCH(AQ$4,'Detected Compounds limits'!$B$2:$H$2,0))</f>
        <v>2.5000000000000001E-3</v>
      </c>
      <c r="AR38" s="80">
        <f>INDEX('Detected Compounds limits'!$B$2:$H$50, MATCH($AF38,'Detected Compounds limits'!$B$2:$B$50, 0), MATCH(AR$1,'Detected Compounds limits'!$B$2:$H$2,0))</f>
        <v>0.1</v>
      </c>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1"/>
      <c r="CA38" s="51"/>
      <c r="CB38" s="51"/>
      <c r="CC38" s="51"/>
      <c r="CD38" s="51"/>
      <c r="CE38" s="51"/>
      <c r="CF38" s="52"/>
      <c r="CG38" s="69"/>
      <c r="CH38" s="70"/>
      <c r="CI38" s="70"/>
      <c r="CJ38" s="70"/>
      <c r="CK38" s="70"/>
      <c r="CL38" s="70"/>
      <c r="CM38" s="70"/>
      <c r="CN38" s="70"/>
      <c r="CO38" s="70"/>
      <c r="CP38" s="70"/>
      <c r="CQ38" s="52"/>
      <c r="CR38" s="55" t="s">
        <v>209</v>
      </c>
      <c r="CS38" s="55"/>
      <c r="CT38" s="55" t="s">
        <v>209</v>
      </c>
      <c r="CU38" s="55"/>
      <c r="CV38" s="55"/>
      <c r="CW38" s="55"/>
      <c r="CX38" s="55"/>
      <c r="CY38" s="55"/>
      <c r="CZ38" s="55" t="s">
        <v>209</v>
      </c>
    </row>
    <row r="39" spans="1:104" x14ac:dyDescent="0.25">
      <c r="A39" s="27"/>
      <c r="B39" s="27"/>
      <c r="C39" s="27"/>
      <c r="D39" s="27"/>
      <c r="E39" s="27"/>
      <c r="F39" s="27"/>
      <c r="G39" s="27"/>
      <c r="H39" s="27"/>
      <c r="I39" s="27"/>
      <c r="J39" s="27"/>
      <c r="K39" s="51"/>
      <c r="L39" s="51"/>
      <c r="M39" s="51"/>
      <c r="N39" s="51"/>
      <c r="O39" s="51"/>
      <c r="P39" s="51"/>
      <c r="Q39" s="51"/>
      <c r="R39" s="51"/>
      <c r="S39" s="51"/>
      <c r="T39" s="51"/>
      <c r="U39" s="52"/>
      <c r="V39" s="52"/>
      <c r="W39" s="52"/>
      <c r="X39" s="52"/>
      <c r="Y39" s="52"/>
      <c r="Z39" s="52"/>
      <c r="AA39" s="52"/>
      <c r="AB39" s="52"/>
      <c r="AC39" s="80" t="str">
        <f>INDEX('Detected Compounds limits'!$B$2:$I$50, MATCH($AF39,'Detected Compounds limits'!$B$2:$B$50, 0), MATCH(AC$4,'Detected Compounds limits'!$B$2:$I$2,0))</f>
        <v xml:space="preserve"> </v>
      </c>
      <c r="AD39" s="80" t="s">
        <v>118</v>
      </c>
      <c r="AE39" s="81"/>
      <c r="AF39" s="82" t="s">
        <v>65</v>
      </c>
      <c r="AG39" s="80"/>
      <c r="AH39" s="80"/>
      <c r="AI39" s="80">
        <v>4.0000000000000003E-5</v>
      </c>
      <c r="AJ39" s="80"/>
      <c r="AK39" s="80"/>
      <c r="AL39" s="80">
        <v>3.5999999999999994E-5</v>
      </c>
      <c r="AM39" s="80">
        <v>2.9999999999999997E-5</v>
      </c>
      <c r="AN39" s="80"/>
      <c r="AO39" s="80">
        <v>2.9999999999999997E-5</v>
      </c>
      <c r="AP39" s="83">
        <v>4.0000000000000003E-5</v>
      </c>
      <c r="AQ39" s="80">
        <f>INDEX('Detected Compounds limits'!$B$2:$H$50, MATCH($AF39,'Detected Compounds limits'!$B$2:$B$50, 0), MATCH(AQ$4,'Detected Compounds limits'!$B$2:$H$2,0))</f>
        <v>3.0000000000000001E-5</v>
      </c>
      <c r="AR39" s="80">
        <f>INDEX('Detected Compounds limits'!$B$2:$H$50, MATCH($AF39,'Detected Compounds limits'!$B$2:$B$50, 0), MATCH(AR$1,'Detected Compounds limits'!$B$2:$H$2,0))</f>
        <v>0.1</v>
      </c>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1"/>
      <c r="CA39" s="51"/>
      <c r="CB39" s="51"/>
      <c r="CC39" s="51"/>
      <c r="CD39" s="51"/>
      <c r="CE39" s="51"/>
      <c r="CF39" s="52"/>
      <c r="CG39" s="69"/>
      <c r="CH39" s="70"/>
      <c r="CI39" s="70"/>
      <c r="CJ39" s="70"/>
      <c r="CK39" s="70"/>
      <c r="CL39" s="70"/>
      <c r="CM39" s="70"/>
      <c r="CN39" s="70"/>
      <c r="CO39" s="70"/>
      <c r="CP39" s="70"/>
      <c r="CQ39" s="52"/>
      <c r="CR39" s="55"/>
      <c r="CS39" s="55"/>
      <c r="CT39" s="55"/>
      <c r="CU39" s="55"/>
      <c r="CV39" s="55"/>
      <c r="CW39" s="55"/>
      <c r="CX39" s="55" t="s">
        <v>209</v>
      </c>
      <c r="CY39" s="55"/>
      <c r="CZ39" s="55" t="s">
        <v>209</v>
      </c>
    </row>
    <row r="40" spans="1:104" x14ac:dyDescent="0.25">
      <c r="A40" s="27"/>
      <c r="B40" s="27"/>
      <c r="C40" s="27"/>
      <c r="D40" s="27"/>
      <c r="E40" s="27"/>
      <c r="F40" s="27"/>
      <c r="G40" s="27"/>
      <c r="H40" s="27"/>
      <c r="I40" s="27"/>
      <c r="J40" s="27"/>
      <c r="K40" s="51"/>
      <c r="L40" s="51"/>
      <c r="M40" s="51"/>
      <c r="N40" s="51"/>
      <c r="O40" s="51"/>
      <c r="P40" s="51"/>
      <c r="Q40" s="51"/>
      <c r="R40" s="51"/>
      <c r="S40" s="51"/>
      <c r="T40" s="51"/>
      <c r="U40" s="52"/>
      <c r="V40" s="52"/>
      <c r="W40" s="52"/>
      <c r="X40" s="52"/>
      <c r="Y40" s="52"/>
      <c r="Z40" s="52"/>
      <c r="AA40" s="52"/>
      <c r="AB40" s="52"/>
      <c r="AC40" s="80" t="str">
        <f>INDEX('Detected Compounds limits'!$B$2:$I$50, MATCH($AF40,'Detected Compounds limits'!$B$2:$B$50, 0), MATCH(AC$4,'Detected Compounds limits'!$B$2:$I$2,0))</f>
        <v xml:space="preserve"> </v>
      </c>
      <c r="AD40" s="80"/>
      <c r="AE40" s="81"/>
      <c r="AF40" s="82" t="s">
        <v>53</v>
      </c>
      <c r="AG40" s="80"/>
      <c r="AH40" s="80"/>
      <c r="AI40" s="80"/>
      <c r="AJ40" s="80"/>
      <c r="AK40" s="80"/>
      <c r="AL40" s="80">
        <v>2.0000000000000002E-5</v>
      </c>
      <c r="AM40" s="80"/>
      <c r="AN40" s="80"/>
      <c r="AO40" s="80">
        <v>2.0000000000000002E-5</v>
      </c>
      <c r="AP40" s="83">
        <v>2.0000000000000002E-5</v>
      </c>
      <c r="AQ40" s="80">
        <f>INDEX('Detected Compounds limits'!$B$2:$H$50, MATCH($AF40,'Detected Compounds limits'!$B$2:$B$50, 0), MATCH(AQ$4,'Detected Compounds limits'!$B$2:$H$2,0))</f>
        <v>2.0000000000000002E-5</v>
      </c>
      <c r="AR40" s="80">
        <f>INDEX('Detected Compounds limits'!$B$2:$H$50, MATCH($AF40,'Detected Compounds limits'!$B$2:$B$50, 0), MATCH(AR$1,'Detected Compounds limits'!$B$2:$H$2,0))</f>
        <v>0.1</v>
      </c>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1"/>
      <c r="CA40" s="51"/>
      <c r="CB40" s="51"/>
      <c r="CC40" s="51"/>
      <c r="CD40" s="51"/>
      <c r="CE40" s="51"/>
      <c r="CF40" s="52"/>
      <c r="CG40" s="69"/>
      <c r="CH40" s="70"/>
      <c r="CI40" s="70"/>
      <c r="CJ40" s="70"/>
      <c r="CK40" s="70"/>
      <c r="CL40" s="70"/>
      <c r="CM40" s="70"/>
      <c r="CN40" s="70"/>
      <c r="CO40" s="70"/>
      <c r="CP40" s="70"/>
      <c r="CQ40" s="52"/>
      <c r="CR40" s="55"/>
      <c r="CS40" s="55"/>
      <c r="CT40" s="55"/>
      <c r="CU40" s="55"/>
      <c r="CV40" s="55"/>
      <c r="CW40" s="55" t="s">
        <v>209</v>
      </c>
      <c r="CX40" s="55"/>
      <c r="CY40" s="55"/>
      <c r="CZ40" s="55" t="s">
        <v>209</v>
      </c>
    </row>
    <row r="41" spans="1:104" x14ac:dyDescent="0.25">
      <c r="A41" s="27"/>
      <c r="B41" s="27"/>
      <c r="C41" s="27"/>
      <c r="D41" s="27"/>
      <c r="E41" s="27"/>
      <c r="F41" s="27"/>
      <c r="G41" s="27"/>
      <c r="H41" s="27"/>
      <c r="I41" s="27"/>
      <c r="J41" s="27"/>
      <c r="K41" s="51"/>
      <c r="L41" s="51"/>
      <c r="M41" s="51"/>
      <c r="N41" s="51"/>
      <c r="O41" s="51"/>
      <c r="P41" s="51"/>
      <c r="Q41" s="51"/>
      <c r="R41" s="51"/>
      <c r="S41" s="51"/>
      <c r="T41" s="51"/>
      <c r="U41" s="52"/>
      <c r="V41" s="52"/>
      <c r="W41" s="52"/>
      <c r="X41" s="52"/>
      <c r="Y41" s="52"/>
      <c r="Z41" s="52"/>
      <c r="AA41" s="52"/>
      <c r="AB41" s="52"/>
      <c r="AC41" s="80" t="str">
        <f>INDEX('Detected Compounds limits'!$B$2:$I$50, MATCH($AF41,'Detected Compounds limits'!$B$2:$B$50, 0), MATCH(AC$4,'Detected Compounds limits'!$B$2:$I$2,0))</f>
        <v xml:space="preserve"> </v>
      </c>
      <c r="AD41" s="80"/>
      <c r="AE41" s="81"/>
      <c r="AF41" s="82" t="s">
        <v>75</v>
      </c>
      <c r="AG41" s="80"/>
      <c r="AH41" s="80"/>
      <c r="AI41" s="80"/>
      <c r="AJ41" s="80"/>
      <c r="AK41" s="80">
        <v>0.11</v>
      </c>
      <c r="AL41" s="80"/>
      <c r="AM41" s="80"/>
      <c r="AN41" s="80"/>
      <c r="AO41" s="80"/>
      <c r="AP41" s="83">
        <v>0.11</v>
      </c>
      <c r="AQ41" s="80">
        <f>INDEX('Detected Compounds limits'!$B$2:$H$50, MATCH($AF41,'Detected Compounds limits'!$B$2:$B$50, 0), MATCH(AQ$4,'Detected Compounds limits'!$B$2:$H$2,0))</f>
        <v>0.04</v>
      </c>
      <c r="AR41" s="80">
        <f>INDEX('Detected Compounds limits'!$B$2:$H$50, MATCH($AF41,'Detected Compounds limits'!$B$2:$B$50, 0), MATCH(AR$1,'Detected Compounds limits'!$B$2:$H$2,0))</f>
        <v>0.69</v>
      </c>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1"/>
      <c r="CA41" s="51"/>
      <c r="CB41" s="51"/>
      <c r="CC41" s="51"/>
      <c r="CD41" s="51"/>
      <c r="CE41" s="51"/>
      <c r="CF41" s="52"/>
      <c r="CG41" s="69"/>
      <c r="CH41" s="70"/>
      <c r="CI41" s="70"/>
      <c r="CJ41" s="70"/>
      <c r="CK41" s="70"/>
      <c r="CL41" s="70"/>
      <c r="CM41" s="70"/>
      <c r="CN41" s="70"/>
      <c r="CO41" s="70"/>
      <c r="CP41" s="70"/>
      <c r="CQ41" s="52"/>
      <c r="CR41" s="54"/>
      <c r="CS41" s="54"/>
      <c r="CT41" s="54"/>
      <c r="CU41" s="54"/>
      <c r="CV41" s="54"/>
      <c r="CW41" s="54"/>
      <c r="CX41" s="54"/>
      <c r="CY41" s="54"/>
      <c r="CZ41" s="54"/>
    </row>
    <row r="42" spans="1:104" x14ac:dyDescent="0.25">
      <c r="A42" s="27"/>
      <c r="B42" s="27"/>
      <c r="C42" s="27"/>
      <c r="D42" s="27"/>
      <c r="E42" s="27"/>
      <c r="F42" s="27"/>
      <c r="G42" s="27"/>
      <c r="H42" s="27"/>
      <c r="I42" s="27"/>
      <c r="J42" s="27"/>
      <c r="K42" s="51"/>
      <c r="L42" s="51"/>
      <c r="M42" s="51"/>
      <c r="N42" s="51"/>
      <c r="O42" s="51"/>
      <c r="P42" s="51"/>
      <c r="Q42" s="51"/>
      <c r="R42" s="51"/>
      <c r="S42" s="51"/>
      <c r="T42" s="51"/>
      <c r="U42" s="52"/>
      <c r="V42" s="52"/>
      <c r="W42" s="52"/>
      <c r="X42" s="52"/>
      <c r="Y42" s="52"/>
      <c r="Z42" s="52"/>
      <c r="AA42" s="52"/>
      <c r="AB42" s="52"/>
      <c r="AC42" s="80" t="str">
        <f>INDEX('Detected Compounds limits'!$B$2:$I$50, MATCH($AF42,'Detected Compounds limits'!$B$2:$B$50, 0), MATCH(AC$4,'Detected Compounds limits'!$B$2:$I$2,0))</f>
        <v>x</v>
      </c>
      <c r="AD42" s="80"/>
      <c r="AE42" s="81"/>
      <c r="AF42" s="82" t="s">
        <v>82</v>
      </c>
      <c r="AG42" s="80"/>
      <c r="AH42" s="80"/>
      <c r="AI42" s="80"/>
      <c r="AJ42" s="80"/>
      <c r="AK42" s="80">
        <v>0.24</v>
      </c>
      <c r="AL42" s="80">
        <v>5.8999999999999997E-2</v>
      </c>
      <c r="AM42" s="80">
        <v>5.7000000000000002E-2</v>
      </c>
      <c r="AN42" s="80">
        <v>7.3999999999999996E-2</v>
      </c>
      <c r="AO42" s="80">
        <v>9.6000000000000002E-2</v>
      </c>
      <c r="AP42" s="83">
        <v>0.24</v>
      </c>
      <c r="AQ42" s="80">
        <f>INDEX('Detected Compounds limits'!$B$2:$H$50, MATCH($AF42,'Detected Compounds limits'!$B$2:$B$50, 0), MATCH(AQ$4,'Detected Compounds limits'!$B$2:$H$2,0))</f>
        <v>0.02</v>
      </c>
      <c r="AR42" s="80">
        <f>INDEX('Detected Compounds limits'!$B$2:$H$50, MATCH($AF42,'Detected Compounds limits'!$B$2:$B$50, 0), MATCH(AR$1,'Detected Compounds limits'!$B$2:$H$2,0))</f>
        <v>10</v>
      </c>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1"/>
      <c r="CA42" s="51"/>
      <c r="CB42" s="51"/>
      <c r="CC42" s="51"/>
      <c r="CD42" s="51"/>
      <c r="CE42" s="51"/>
      <c r="CF42" s="52"/>
      <c r="CG42" s="69"/>
      <c r="CH42" s="70"/>
      <c r="CI42" s="70"/>
      <c r="CJ42" s="70"/>
      <c r="CK42" s="70"/>
      <c r="CL42" s="70"/>
      <c r="CM42" s="70"/>
      <c r="CN42" s="70"/>
      <c r="CO42" s="70"/>
      <c r="CP42" s="70"/>
      <c r="CQ42" s="52"/>
      <c r="CR42" s="55"/>
      <c r="CS42" s="55"/>
      <c r="CT42" s="55"/>
      <c r="CU42" s="55"/>
      <c r="CV42" s="55"/>
      <c r="CW42" s="55"/>
      <c r="CX42" s="55"/>
      <c r="CY42" s="55"/>
      <c r="CZ42" s="55"/>
    </row>
    <row r="43" spans="1:104" x14ac:dyDescent="0.25">
      <c r="A43" s="27"/>
      <c r="B43" s="27"/>
      <c r="C43" s="27"/>
      <c r="D43" s="27"/>
      <c r="E43" s="27"/>
      <c r="F43" s="27"/>
      <c r="G43" s="27"/>
      <c r="H43" s="27"/>
      <c r="I43" s="27"/>
      <c r="J43" s="27"/>
      <c r="K43" s="51"/>
      <c r="L43" s="51"/>
      <c r="M43" s="51"/>
      <c r="N43" s="51"/>
      <c r="O43" s="51"/>
      <c r="P43" s="51"/>
      <c r="Q43" s="51"/>
      <c r="R43" s="51"/>
      <c r="S43" s="51"/>
      <c r="T43" s="51"/>
      <c r="U43" s="52"/>
      <c r="V43" s="52"/>
      <c r="W43" s="52"/>
      <c r="X43" s="52"/>
      <c r="Y43" s="52"/>
      <c r="Z43" s="52"/>
      <c r="AA43" s="52"/>
      <c r="AB43" s="52"/>
      <c r="AC43" s="80" t="str">
        <f>INDEX('Detected Compounds limits'!$B$2:$I$50, MATCH($AF43,'Detected Compounds limits'!$B$2:$B$50, 0), MATCH(AC$4,'Detected Compounds limits'!$B$2:$I$2,0))</f>
        <v>x</v>
      </c>
      <c r="AD43" s="80"/>
      <c r="AE43" s="81"/>
      <c r="AF43" s="82" t="s">
        <v>83</v>
      </c>
      <c r="AG43" s="80">
        <v>0.05</v>
      </c>
      <c r="AH43" s="80">
        <v>8.5000000000000006E-2</v>
      </c>
      <c r="AI43" s="80">
        <v>0.05</v>
      </c>
      <c r="AJ43" s="80">
        <v>0.05</v>
      </c>
      <c r="AK43" s="80">
        <v>0.57999999999999996</v>
      </c>
      <c r="AL43" s="80">
        <v>0.5</v>
      </c>
      <c r="AM43" s="80">
        <v>0.6</v>
      </c>
      <c r="AN43" s="80">
        <v>0.7</v>
      </c>
      <c r="AO43" s="80">
        <v>0.66</v>
      </c>
      <c r="AP43" s="83">
        <v>0.7</v>
      </c>
      <c r="AQ43" s="80">
        <f>INDEX('Detected Compounds limits'!$B$2:$H$50, MATCH($AF43,'Detected Compounds limits'!$B$2:$B$50, 0), MATCH(AQ$4,'Detected Compounds limits'!$B$2:$H$2,0))</f>
        <v>0.05</v>
      </c>
      <c r="AR43" s="80">
        <f>INDEX('Detected Compounds limits'!$B$2:$H$50, MATCH($AF43,'Detected Compounds limits'!$B$2:$B$50, 0), MATCH(AR$1,'Detected Compounds limits'!$B$2:$H$2,0))</f>
        <v>10</v>
      </c>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1"/>
      <c r="CA43" s="51"/>
      <c r="CB43" s="51"/>
      <c r="CC43" s="51"/>
      <c r="CD43" s="51"/>
      <c r="CE43" s="51"/>
      <c r="CF43" s="52"/>
      <c r="CG43" s="69"/>
      <c r="CH43" s="70"/>
      <c r="CI43" s="70"/>
      <c r="CJ43" s="70"/>
      <c r="CK43" s="70"/>
      <c r="CL43" s="70"/>
      <c r="CM43" s="70"/>
      <c r="CN43" s="70"/>
      <c r="CO43" s="70"/>
      <c r="CP43" s="70"/>
      <c r="CQ43" s="52"/>
      <c r="CR43" s="55" t="s">
        <v>209</v>
      </c>
      <c r="CS43" s="55"/>
      <c r="CT43" s="55" t="s">
        <v>209</v>
      </c>
      <c r="CU43" s="55" t="s">
        <v>209</v>
      </c>
      <c r="CV43" s="55"/>
      <c r="CW43" s="55"/>
      <c r="CX43" s="55"/>
      <c r="CY43" s="55"/>
      <c r="CZ43" s="55"/>
    </row>
    <row r="44" spans="1:104" x14ac:dyDescent="0.25">
      <c r="A44" s="27"/>
      <c r="B44" s="27"/>
      <c r="C44" s="27"/>
      <c r="D44" s="27"/>
      <c r="E44" s="27"/>
      <c r="F44" s="27"/>
      <c r="G44" s="27"/>
      <c r="H44" s="27"/>
      <c r="I44" s="27"/>
      <c r="J44" s="27"/>
      <c r="K44" s="51"/>
      <c r="L44" s="51"/>
      <c r="M44" s="51"/>
      <c r="N44" s="51"/>
      <c r="O44" s="51"/>
      <c r="P44" s="51"/>
      <c r="Q44" s="51"/>
      <c r="R44" s="51"/>
      <c r="S44" s="51"/>
      <c r="T44" s="51"/>
      <c r="U44" s="52"/>
      <c r="V44" s="52"/>
      <c r="W44" s="52"/>
      <c r="X44" s="52"/>
      <c r="Y44" s="52"/>
      <c r="Z44" s="52"/>
      <c r="AA44" s="52"/>
      <c r="AB44" s="52"/>
      <c r="AC44" s="80" t="str">
        <f>INDEX('Detected Compounds limits'!$B$2:$I$50, MATCH($AF44,'Detected Compounds limits'!$B$2:$B$50, 0), MATCH(AC$4,'Detected Compounds limits'!$B$2:$I$2,0))</f>
        <v>x</v>
      </c>
      <c r="AD44" s="80"/>
      <c r="AE44" s="81"/>
      <c r="AF44" s="82" t="s">
        <v>63</v>
      </c>
      <c r="AG44" s="80">
        <v>5.8000000000000003E-2</v>
      </c>
      <c r="AH44" s="80">
        <v>4.8000000000000001E-2</v>
      </c>
      <c r="AI44" s="80">
        <v>4.9000000000000002E-2</v>
      </c>
      <c r="AJ44" s="80">
        <v>5.5E-2</v>
      </c>
      <c r="AK44" s="80">
        <v>0.95</v>
      </c>
      <c r="AL44" s="80">
        <v>0.6</v>
      </c>
      <c r="AM44" s="80">
        <v>0.35</v>
      </c>
      <c r="AN44" s="80">
        <v>0.31</v>
      </c>
      <c r="AO44" s="80">
        <v>0.26</v>
      </c>
      <c r="AP44" s="83">
        <v>0.95</v>
      </c>
      <c r="AQ44" s="80">
        <f>INDEX('Detected Compounds limits'!$B$2:$H$50, MATCH($AF44,'Detected Compounds limits'!$B$2:$B$50, 0), MATCH(AQ$4,'Detected Compounds limits'!$B$2:$H$2,0))</f>
        <v>0.02</v>
      </c>
      <c r="AR44" s="80">
        <f>INDEX('Detected Compounds limits'!$B$2:$H$50, MATCH($AF44,'Detected Compounds limits'!$B$2:$B$50, 0), MATCH(AR$1,'Detected Compounds limits'!$B$2:$H$2,0))</f>
        <v>10</v>
      </c>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1"/>
      <c r="CA44" s="51"/>
      <c r="CB44" s="51"/>
      <c r="CC44" s="51"/>
      <c r="CD44" s="51"/>
      <c r="CE44" s="51"/>
      <c r="CF44" s="52"/>
      <c r="CG44" s="69"/>
      <c r="CH44" s="70"/>
      <c r="CI44" s="70"/>
      <c r="CJ44" s="70"/>
      <c r="CK44" s="70"/>
      <c r="CL44" s="70"/>
      <c r="CM44" s="70"/>
      <c r="CN44" s="70"/>
      <c r="CO44" s="70"/>
      <c r="CP44" s="70"/>
      <c r="CQ44" s="52"/>
      <c r="CR44" s="55"/>
      <c r="CS44" s="55"/>
      <c r="CT44" s="55"/>
      <c r="CU44" s="55"/>
      <c r="CV44" s="55"/>
      <c r="CW44" s="55"/>
      <c r="CX44" s="55"/>
      <c r="CY44" s="55"/>
      <c r="CZ44" s="55"/>
    </row>
    <row r="45" spans="1:104" x14ac:dyDescent="0.25">
      <c r="A45" s="27"/>
      <c r="B45" s="27"/>
      <c r="C45" s="27"/>
      <c r="D45" s="27"/>
      <c r="E45" s="27"/>
      <c r="F45" s="27"/>
      <c r="G45" s="27"/>
      <c r="H45" s="27"/>
      <c r="I45" s="27"/>
      <c r="J45" s="27"/>
      <c r="K45" s="51"/>
      <c r="L45" s="51"/>
      <c r="M45" s="51"/>
      <c r="N45" s="51"/>
      <c r="O45" s="51"/>
      <c r="P45" s="51"/>
      <c r="Q45" s="51"/>
      <c r="R45" s="51"/>
      <c r="S45" s="51"/>
      <c r="T45" s="51"/>
      <c r="U45" s="52"/>
      <c r="V45" s="52"/>
      <c r="W45" s="52"/>
      <c r="X45" s="52"/>
      <c r="Y45" s="52"/>
      <c r="Z45" s="52"/>
      <c r="AA45" s="52"/>
      <c r="AB45" s="52"/>
      <c r="AC45" s="80" t="str">
        <f>INDEX('Detected Compounds limits'!$B$2:$I$50, MATCH($AF45,'Detected Compounds limits'!$B$2:$B$50, 0), MATCH(AC$4,'Detected Compounds limits'!$B$2:$I$2,0))</f>
        <v>x</v>
      </c>
      <c r="AD45" s="80"/>
      <c r="AE45" s="81"/>
      <c r="AF45" s="82" t="s">
        <v>67</v>
      </c>
      <c r="AG45" s="80"/>
      <c r="AH45" s="80"/>
      <c r="AI45" s="80"/>
      <c r="AJ45" s="80"/>
      <c r="AK45" s="80">
        <v>0.38</v>
      </c>
      <c r="AL45" s="80">
        <v>0.16</v>
      </c>
      <c r="AM45" s="80">
        <v>0.1</v>
      </c>
      <c r="AN45" s="80">
        <v>0.1</v>
      </c>
      <c r="AO45" s="80">
        <v>0.09</v>
      </c>
      <c r="AP45" s="83">
        <v>0.38</v>
      </c>
      <c r="AQ45" s="80">
        <f>INDEX('Detected Compounds limits'!$B$2:$H$50, MATCH($AF45,'Detected Compounds limits'!$B$2:$B$50, 0), MATCH(AQ$4,'Detected Compounds limits'!$B$2:$H$2,0))</f>
        <v>0.05</v>
      </c>
      <c r="AR45" s="80">
        <f>INDEX('Detected Compounds limits'!$B$2:$H$50, MATCH($AF45,'Detected Compounds limits'!$B$2:$B$50, 0), MATCH(AR$1,'Detected Compounds limits'!$B$2:$H$2,0))</f>
        <v>10</v>
      </c>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1"/>
      <c r="CA45" s="51"/>
      <c r="CB45" s="51"/>
      <c r="CC45" s="51"/>
      <c r="CD45" s="51"/>
      <c r="CE45" s="51"/>
      <c r="CF45" s="52"/>
      <c r="CG45" s="69"/>
      <c r="CH45" s="70"/>
      <c r="CI45" s="70"/>
      <c r="CJ45" s="70"/>
      <c r="CK45" s="70"/>
      <c r="CL45" s="70"/>
      <c r="CM45" s="70"/>
      <c r="CN45" s="70"/>
      <c r="CO45" s="70"/>
      <c r="CP45" s="70"/>
      <c r="CQ45" s="52"/>
      <c r="CR45" s="54"/>
      <c r="CS45" s="54"/>
      <c r="CT45" s="54"/>
      <c r="CU45" s="54"/>
      <c r="CV45" s="54"/>
      <c r="CW45" s="54"/>
      <c r="CX45" s="54"/>
      <c r="CY45" s="54"/>
      <c r="CZ45" s="54"/>
    </row>
    <row r="46" spans="1:104" x14ac:dyDescent="0.25">
      <c r="A46" s="27"/>
      <c r="B46" s="27"/>
      <c r="C46" s="27"/>
      <c r="D46" s="27"/>
      <c r="E46" s="27"/>
      <c r="F46" s="27"/>
      <c r="G46" s="27"/>
      <c r="H46" s="27"/>
      <c r="I46" s="27"/>
      <c r="J46" s="27"/>
      <c r="K46" s="51"/>
      <c r="L46" s="51"/>
      <c r="M46" s="51"/>
      <c r="N46" s="51"/>
      <c r="O46" s="51"/>
      <c r="P46" s="51"/>
      <c r="Q46" s="51"/>
      <c r="R46" s="51"/>
      <c r="S46" s="51"/>
      <c r="T46" s="51"/>
      <c r="U46" s="52"/>
      <c r="V46" s="52"/>
      <c r="W46" s="52"/>
      <c r="X46" s="52"/>
      <c r="Y46" s="52"/>
      <c r="Z46" s="52"/>
      <c r="AA46" s="52"/>
      <c r="AB46" s="52"/>
      <c r="AC46" s="80" t="str">
        <f>INDEX('Detected Compounds limits'!$B$2:$I$50, MATCH($AF46,'Detected Compounds limits'!$B$2:$B$50, 0), MATCH(AC$4,'Detected Compounds limits'!$B$2:$I$2,0))</f>
        <v xml:space="preserve"> </v>
      </c>
      <c r="AD46" s="80"/>
      <c r="AE46" s="81"/>
      <c r="AF46" s="82" t="s">
        <v>71</v>
      </c>
      <c r="AG46" s="80"/>
      <c r="AH46" s="80"/>
      <c r="AI46" s="80"/>
      <c r="AJ46" s="80"/>
      <c r="AK46" s="80">
        <v>6.6000000000000003E-2</v>
      </c>
      <c r="AL46" s="80">
        <v>1.4999999999999999E-2</v>
      </c>
      <c r="AM46" s="80">
        <v>8.0000000000000002E-3</v>
      </c>
      <c r="AN46" s="80"/>
      <c r="AO46" s="80"/>
      <c r="AP46" s="83">
        <v>6.6000000000000003E-2</v>
      </c>
      <c r="AQ46" s="80">
        <f>INDEX('Detected Compounds limits'!$B$2:$H$50, MATCH($AF46,'Detected Compounds limits'!$B$2:$B$50, 0), MATCH(AQ$4,'Detected Compounds limits'!$B$2:$H$2,0))</f>
        <v>8.0000000000000002E-3</v>
      </c>
      <c r="AR46" s="80">
        <f>INDEX('Detected Compounds limits'!$B$2:$H$50, MATCH($AF46,'Detected Compounds limits'!$B$2:$B$50, 0), MATCH(AR$1,'Detected Compounds limits'!$B$2:$H$2,0))</f>
        <v>8.6999999999999994E-3</v>
      </c>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1"/>
      <c r="CA46" s="51"/>
      <c r="CB46" s="51"/>
      <c r="CC46" s="51"/>
      <c r="CD46" s="51"/>
      <c r="CE46" s="51"/>
      <c r="CF46" s="52"/>
      <c r="CG46" s="69"/>
      <c r="CH46" s="70"/>
      <c r="CI46" s="70"/>
      <c r="CJ46" s="70"/>
      <c r="CK46" s="70"/>
      <c r="CL46" s="70"/>
      <c r="CM46" s="70"/>
      <c r="CN46" s="70"/>
      <c r="CO46" s="70"/>
      <c r="CP46" s="70"/>
      <c r="CQ46" s="52"/>
      <c r="CR46" s="55"/>
      <c r="CS46" s="55"/>
      <c r="CT46" s="55"/>
      <c r="CU46" s="55"/>
      <c r="CV46" s="55"/>
      <c r="CW46" s="55"/>
      <c r="CX46" s="55" t="s">
        <v>209</v>
      </c>
      <c r="CY46" s="55"/>
      <c r="CZ46" s="55"/>
    </row>
    <row r="47" spans="1:104" x14ac:dyDescent="0.25">
      <c r="A47" s="27"/>
      <c r="B47" s="27"/>
      <c r="C47" s="27"/>
      <c r="D47" s="27"/>
      <c r="E47" s="27"/>
      <c r="F47" s="27"/>
      <c r="G47" s="27"/>
      <c r="H47" s="27"/>
      <c r="I47" s="27"/>
      <c r="J47" s="27"/>
      <c r="K47" s="51"/>
      <c r="L47" s="51"/>
      <c r="M47" s="51"/>
      <c r="N47" s="51"/>
      <c r="O47" s="51"/>
      <c r="P47" s="51"/>
      <c r="Q47" s="51"/>
      <c r="R47" s="51"/>
      <c r="S47" s="51"/>
      <c r="T47" s="51"/>
      <c r="U47" s="52"/>
      <c r="V47" s="52"/>
      <c r="W47" s="52"/>
      <c r="X47" s="52"/>
      <c r="Y47" s="52"/>
      <c r="Z47" s="52"/>
      <c r="AA47" s="52"/>
      <c r="AB47" s="52"/>
      <c r="AC47" s="80" t="str">
        <f>INDEX('Detected Compounds limits'!$B$2:$I$50, MATCH($AF47,'Detected Compounds limits'!$B$2:$B$50, 0), MATCH(AC$4,'Detected Compounds limits'!$B$2:$I$2,0))</f>
        <v>x</v>
      </c>
      <c r="AD47" s="80"/>
      <c r="AE47" s="81"/>
      <c r="AF47" s="82" t="s">
        <v>84</v>
      </c>
      <c r="AG47" s="80"/>
      <c r="AH47" s="80"/>
      <c r="AI47" s="80"/>
      <c r="AJ47" s="80"/>
      <c r="AK47" s="80">
        <v>0.05</v>
      </c>
      <c r="AL47" s="80"/>
      <c r="AM47" s="80"/>
      <c r="AN47" s="80"/>
      <c r="AO47" s="80"/>
      <c r="AP47" s="83">
        <v>0.05</v>
      </c>
      <c r="AQ47" s="80">
        <f>INDEX('Detected Compounds limits'!$B$2:$H$50, MATCH($AF47,'Detected Compounds limits'!$B$2:$B$50, 0), MATCH(AQ$4,'Detected Compounds limits'!$B$2:$H$2,0))</f>
        <v>0.05</v>
      </c>
      <c r="AR47" s="80">
        <f>INDEX('Detected Compounds limits'!$B$2:$H$50, MATCH($AF47,'Detected Compounds limits'!$B$2:$B$50, 0), MATCH(AR$1,'Detected Compounds limits'!$B$2:$H$2,0))</f>
        <v>10</v>
      </c>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1"/>
      <c r="CA47" s="51"/>
      <c r="CB47" s="51"/>
      <c r="CC47" s="51"/>
      <c r="CD47" s="51"/>
      <c r="CE47" s="51"/>
      <c r="CF47" s="52"/>
      <c r="CG47" s="69"/>
      <c r="CH47" s="70"/>
      <c r="CI47" s="70"/>
      <c r="CJ47" s="70"/>
      <c r="CK47" s="70"/>
      <c r="CL47" s="70"/>
      <c r="CM47" s="70"/>
      <c r="CN47" s="70"/>
      <c r="CO47" s="70"/>
      <c r="CP47" s="70"/>
      <c r="CQ47" s="52"/>
      <c r="CR47" s="55"/>
      <c r="CS47" s="55"/>
      <c r="CT47" s="55"/>
      <c r="CU47" s="55"/>
      <c r="CV47" s="55" t="s">
        <v>209</v>
      </c>
      <c r="CW47" s="55"/>
      <c r="CX47" s="55"/>
      <c r="CY47" s="55"/>
      <c r="CZ47" s="55"/>
    </row>
    <row r="48" spans="1:104" x14ac:dyDescent="0.25">
      <c r="A48" s="27"/>
      <c r="B48" s="27"/>
      <c r="C48" s="27"/>
      <c r="D48" s="27"/>
      <c r="E48" s="27"/>
      <c r="F48" s="27"/>
      <c r="G48" s="27"/>
      <c r="H48" s="27"/>
      <c r="I48" s="27"/>
      <c r="J48" s="27"/>
      <c r="K48" s="51"/>
      <c r="L48" s="51"/>
      <c r="M48" s="51"/>
      <c r="N48" s="51"/>
      <c r="O48" s="51"/>
      <c r="P48" s="51"/>
      <c r="Q48" s="51"/>
      <c r="R48" s="51"/>
      <c r="S48" s="51"/>
      <c r="T48" s="51"/>
      <c r="U48" s="52"/>
      <c r="V48" s="52"/>
      <c r="W48" s="52"/>
      <c r="X48" s="52"/>
      <c r="Y48" s="52"/>
      <c r="Z48" s="52"/>
      <c r="AA48" s="52"/>
      <c r="AB48" s="52"/>
      <c r="AC48" s="80" t="str">
        <f>INDEX('Detected Compounds limits'!$B$2:$I$50, MATCH($AF48,'Detected Compounds limits'!$B$2:$B$50, 0), MATCH(AC$4,'Detected Compounds limits'!$B$2:$I$2,0))</f>
        <v xml:space="preserve"> </v>
      </c>
      <c r="AD48" s="80"/>
      <c r="AE48" s="81"/>
      <c r="AF48" s="82" t="s">
        <v>73</v>
      </c>
      <c r="AG48" s="80"/>
      <c r="AH48" s="80"/>
      <c r="AI48" s="80"/>
      <c r="AJ48" s="80">
        <v>1E-4</v>
      </c>
      <c r="AK48" s="80">
        <v>1.4999999999999999E-4</v>
      </c>
      <c r="AL48" s="80"/>
      <c r="AM48" s="80"/>
      <c r="AN48" s="80"/>
      <c r="AO48" s="80"/>
      <c r="AP48" s="83">
        <v>1.4999999999999999E-4</v>
      </c>
      <c r="AQ48" s="80">
        <f>INDEX('Detected Compounds limits'!$B$2:$H$50, MATCH($AF48,'Detected Compounds limits'!$B$2:$B$50, 0), MATCH(AQ$4,'Detected Compounds limits'!$B$2:$H$2,0))</f>
        <v>1E-4</v>
      </c>
      <c r="AR48" s="80">
        <f>INDEX('Detected Compounds limits'!$B$2:$H$50, MATCH($AF48,'Detected Compounds limits'!$B$2:$B$50, 0), MATCH(AR$1,'Detected Compounds limits'!$B$2:$H$2,0))</f>
        <v>0.1</v>
      </c>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1"/>
      <c r="CA48" s="51"/>
      <c r="CB48" s="51"/>
      <c r="CC48" s="51"/>
      <c r="CD48" s="51"/>
      <c r="CE48" s="51"/>
      <c r="CF48" s="52"/>
      <c r="CG48" s="69"/>
      <c r="CH48" s="70"/>
      <c r="CI48" s="70"/>
      <c r="CJ48" s="70"/>
      <c r="CK48" s="70"/>
      <c r="CL48" s="70"/>
      <c r="CM48" s="70"/>
      <c r="CN48" s="70"/>
      <c r="CO48" s="70"/>
      <c r="CP48" s="70"/>
      <c r="CQ48" s="52"/>
      <c r="CR48" s="55"/>
      <c r="CS48" s="55"/>
      <c r="CT48" s="55"/>
      <c r="CU48" s="55" t="s">
        <v>209</v>
      </c>
      <c r="CV48" s="55"/>
      <c r="CW48" s="55"/>
      <c r="CX48" s="55"/>
      <c r="CY48" s="55"/>
      <c r="CZ48" s="55"/>
    </row>
    <row r="49" spans="1:104" x14ac:dyDescent="0.25">
      <c r="A49" s="27"/>
      <c r="B49" s="27"/>
      <c r="C49" s="27"/>
      <c r="D49" s="27"/>
      <c r="E49" s="27"/>
      <c r="F49" s="27"/>
      <c r="G49" s="27"/>
      <c r="H49" s="27"/>
      <c r="I49" s="27"/>
      <c r="J49" s="27"/>
      <c r="K49" s="51"/>
      <c r="L49" s="51"/>
      <c r="M49" s="51"/>
      <c r="N49" s="51"/>
      <c r="O49" s="51"/>
      <c r="P49" s="51"/>
      <c r="Q49" s="51"/>
      <c r="R49" s="51"/>
      <c r="S49" s="51"/>
      <c r="T49" s="51"/>
      <c r="U49" s="52" t="s">
        <v>250</v>
      </c>
      <c r="V49" s="52"/>
      <c r="W49" s="52"/>
      <c r="X49" s="52"/>
      <c r="Y49" s="52"/>
      <c r="Z49" s="52"/>
      <c r="AA49" s="52"/>
      <c r="AB49" s="52"/>
      <c r="AC49" s="80" t="str">
        <f>INDEX('Detected Compounds limits'!$B$2:$I$50, MATCH($AF49,'Detected Compounds limits'!$B$2:$B$50, 0), MATCH(AC$4,'Detected Compounds limits'!$B$2:$I$2,0))</f>
        <v xml:space="preserve"> </v>
      </c>
      <c r="AD49" s="80"/>
      <c r="AE49" s="81"/>
      <c r="AF49" s="76" t="s">
        <v>85</v>
      </c>
      <c r="AG49" s="80"/>
      <c r="AH49" s="80"/>
      <c r="AI49" s="80"/>
      <c r="AJ49" s="80"/>
      <c r="AK49" s="80"/>
      <c r="AL49" s="80"/>
      <c r="AM49" s="80"/>
      <c r="AN49" s="80">
        <v>0.02</v>
      </c>
      <c r="AO49" s="80"/>
      <c r="AP49" s="83">
        <v>0.02</v>
      </c>
      <c r="AQ49" s="80">
        <f>INDEX('Detected Compounds limits'!$B$2:$H$50, MATCH($AF49,'Detected Compounds limits'!$B$2:$B$50, 0), MATCH(AQ$4,'Detected Compounds limits'!$B$2:$H$2,0))</f>
        <v>0.02</v>
      </c>
      <c r="AR49" s="80">
        <f>INDEX('Detected Compounds limits'!$B$2:$H$50, MATCH($AF49,'Detected Compounds limits'!$B$2:$B$50, 0), MATCH(AR$1,'Detected Compounds limits'!$B$2:$H$2,0))</f>
        <v>0.1</v>
      </c>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1"/>
      <c r="CA49" s="51"/>
      <c r="CB49" s="51"/>
      <c r="CC49" s="51"/>
      <c r="CD49" s="51"/>
      <c r="CE49" s="51"/>
      <c r="CF49" s="52"/>
      <c r="CG49" s="69"/>
      <c r="CH49" s="70"/>
      <c r="CI49" s="70"/>
      <c r="CJ49" s="70"/>
      <c r="CK49" s="70"/>
      <c r="CL49" s="70"/>
      <c r="CM49" s="70"/>
      <c r="CN49" s="70"/>
      <c r="CO49" s="70"/>
      <c r="CP49" s="70"/>
      <c r="CQ49" s="52"/>
      <c r="CR49" s="54"/>
      <c r="CS49" s="54"/>
      <c r="CT49" s="54"/>
      <c r="CU49" s="54"/>
      <c r="CV49" s="54"/>
      <c r="CW49" s="54"/>
      <c r="CX49" s="54"/>
      <c r="CY49" s="54" t="s">
        <v>209</v>
      </c>
      <c r="CZ49" s="54"/>
    </row>
    <row r="50" spans="1:104" x14ac:dyDescent="0.25">
      <c r="A50" s="27"/>
      <c r="B50" s="27"/>
      <c r="C50" s="27"/>
      <c r="D50" s="27"/>
      <c r="E50" s="27"/>
      <c r="F50" s="27"/>
      <c r="G50" s="27"/>
      <c r="H50" s="27"/>
      <c r="I50" s="27"/>
      <c r="J50" s="27"/>
      <c r="K50" s="51"/>
      <c r="L50" s="51"/>
      <c r="M50" s="51"/>
      <c r="N50" s="51"/>
      <c r="O50" s="51"/>
      <c r="P50" s="51"/>
      <c r="Q50" s="51"/>
      <c r="R50" s="51"/>
      <c r="S50" s="51"/>
      <c r="T50" s="51"/>
      <c r="U50" s="52"/>
      <c r="V50" s="52"/>
      <c r="W50" s="52"/>
      <c r="X50" s="52"/>
      <c r="Y50" s="52"/>
      <c r="Z50" s="52"/>
      <c r="AA50" s="52"/>
      <c r="AB50" s="52"/>
      <c r="AC50" s="80" t="str">
        <f>INDEX('Detected Compounds limits'!$B$2:$I$50, MATCH($AF50,'Detected Compounds limits'!$B$2:$B$50, 0), MATCH(AC$4,'Detected Compounds limits'!$B$2:$I$2,0))</f>
        <v xml:space="preserve"> </v>
      </c>
      <c r="AD50" s="80"/>
      <c r="AE50" s="81"/>
      <c r="AF50" s="82" t="s">
        <v>78</v>
      </c>
      <c r="AG50" s="80"/>
      <c r="AH50" s="80"/>
      <c r="AI50" s="80"/>
      <c r="AJ50" s="80"/>
      <c r="AK50" s="80">
        <v>0.21</v>
      </c>
      <c r="AL50" s="80">
        <v>0.04</v>
      </c>
      <c r="AM50" s="80"/>
      <c r="AN50" s="80"/>
      <c r="AO50" s="80"/>
      <c r="AP50" s="83">
        <v>0.21</v>
      </c>
      <c r="AQ50" s="80">
        <f>INDEX('Detected Compounds limits'!$B$2:$H$50, MATCH($AF50,'Detected Compounds limits'!$B$2:$B$50, 0), MATCH(AQ$4,'Detected Compounds limits'!$B$2:$H$2,0))</f>
        <v>0.04</v>
      </c>
      <c r="AR50" s="80">
        <f>INDEX('Detected Compounds limits'!$B$2:$H$50, MATCH($AF50,'Detected Compounds limits'!$B$2:$B$50, 0), MATCH(AR$1,'Detected Compounds limits'!$B$2:$H$2,0))</f>
        <v>0.22</v>
      </c>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1"/>
      <c r="CA50" s="51"/>
      <c r="CB50" s="51"/>
      <c r="CC50" s="51"/>
      <c r="CD50" s="51"/>
      <c r="CE50" s="51"/>
      <c r="CF50" s="52"/>
      <c r="CG50" s="69"/>
      <c r="CH50" s="70"/>
      <c r="CI50" s="70"/>
      <c r="CJ50" s="70"/>
      <c r="CK50" s="70"/>
      <c r="CL50" s="70"/>
      <c r="CM50" s="70"/>
      <c r="CN50" s="70"/>
      <c r="CO50" s="70"/>
      <c r="CP50" s="70"/>
      <c r="CQ50" s="52"/>
      <c r="CR50" s="55"/>
      <c r="CS50" s="55"/>
      <c r="CT50" s="55"/>
      <c r="CU50" s="55"/>
      <c r="CV50" s="55"/>
      <c r="CW50" s="55" t="s">
        <v>209</v>
      </c>
      <c r="CX50" s="55"/>
      <c r="CY50" s="55"/>
      <c r="CZ50" s="55"/>
    </row>
    <row r="51" spans="1:104" x14ac:dyDescent="0.25">
      <c r="A51" s="27"/>
      <c r="B51" s="27"/>
      <c r="C51" s="27"/>
      <c r="D51" s="27"/>
      <c r="E51" s="27"/>
      <c r="F51" s="27"/>
      <c r="G51" s="27"/>
      <c r="H51" s="27"/>
      <c r="I51" s="27"/>
      <c r="J51" s="27"/>
      <c r="K51" s="51"/>
      <c r="L51" s="51"/>
      <c r="M51" s="51"/>
      <c r="N51" s="51"/>
      <c r="O51" s="51"/>
      <c r="P51" s="51"/>
      <c r="Q51" s="51"/>
      <c r="R51" s="51"/>
      <c r="S51" s="51"/>
      <c r="T51" s="51"/>
      <c r="U51" s="52"/>
      <c r="V51" s="52"/>
      <c r="W51" s="52"/>
      <c r="X51" s="52"/>
      <c r="Y51" s="52"/>
      <c r="Z51" s="52"/>
      <c r="AA51" s="52"/>
      <c r="AB51" s="52"/>
      <c r="AC51" s="80" t="str">
        <f>INDEX('Detected Compounds limits'!$B$2:$I$50, MATCH($AF51,'Detected Compounds limits'!$B$2:$B$50, 0), MATCH(AC$4,'Detected Compounds limits'!$B$2:$I$2,0))</f>
        <v>x</v>
      </c>
      <c r="AD51" s="80"/>
      <c r="AE51" s="81"/>
      <c r="AF51" s="82" t="s">
        <v>87</v>
      </c>
      <c r="AG51" s="80"/>
      <c r="AH51" s="80"/>
      <c r="AI51" s="80"/>
      <c r="AJ51" s="80"/>
      <c r="AK51" s="80">
        <v>2.1000000000000001E-2</v>
      </c>
      <c r="AL51" s="80"/>
      <c r="AM51" s="80"/>
      <c r="AN51" s="80">
        <v>0.02</v>
      </c>
      <c r="AO51" s="80"/>
      <c r="AP51" s="83">
        <v>2.1000000000000001E-2</v>
      </c>
      <c r="AQ51" s="80">
        <f>INDEX('Detected Compounds limits'!$B$2:$H$50, MATCH($AF51,'Detected Compounds limits'!$B$2:$B$50, 0), MATCH(AQ$4,'Detected Compounds limits'!$B$2:$H$2,0))</f>
        <v>0.02</v>
      </c>
      <c r="AR51" s="80">
        <f>INDEX('Detected Compounds limits'!$B$2:$H$50, MATCH($AF51,'Detected Compounds limits'!$B$2:$B$50, 0), MATCH(AR$1,'Detected Compounds limits'!$B$2:$H$2,0))</f>
        <v>10</v>
      </c>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1"/>
      <c r="CA51" s="51"/>
      <c r="CB51" s="51"/>
      <c r="CC51" s="51"/>
      <c r="CD51" s="51"/>
      <c r="CE51" s="51"/>
      <c r="CF51" s="52"/>
      <c r="CG51" s="69"/>
      <c r="CH51" s="70"/>
      <c r="CI51" s="70"/>
      <c r="CJ51" s="70"/>
      <c r="CK51" s="70"/>
      <c r="CL51" s="70"/>
      <c r="CM51" s="70"/>
      <c r="CN51" s="70"/>
      <c r="CO51" s="70"/>
      <c r="CP51" s="70"/>
      <c r="CQ51" s="52"/>
      <c r="CR51" s="55"/>
      <c r="CS51" s="55"/>
      <c r="CT51" s="55"/>
      <c r="CU51" s="55"/>
      <c r="CV51" s="55"/>
      <c r="CW51" s="55"/>
      <c r="CX51" s="55"/>
      <c r="CY51" s="55" t="s">
        <v>209</v>
      </c>
      <c r="CZ51" s="55"/>
    </row>
    <row r="52" spans="1:104" x14ac:dyDescent="0.25">
      <c r="A52" s="27"/>
      <c r="B52" s="27"/>
      <c r="C52" s="27"/>
      <c r="D52" s="27"/>
      <c r="E52" s="27"/>
      <c r="F52" s="27"/>
      <c r="G52" s="27"/>
      <c r="H52" s="27"/>
      <c r="I52" s="27"/>
      <c r="J52" s="27"/>
      <c r="K52" s="51"/>
      <c r="L52" s="51"/>
      <c r="M52" s="51"/>
      <c r="N52" s="51"/>
      <c r="O52" s="51"/>
      <c r="P52" s="51"/>
      <c r="Q52" s="51"/>
      <c r="R52" s="51"/>
      <c r="S52" s="51"/>
      <c r="T52" s="51"/>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1"/>
      <c r="CA52" s="51"/>
      <c r="CB52" s="51"/>
      <c r="CC52" s="51"/>
      <c r="CD52" s="51"/>
      <c r="CE52" s="51"/>
      <c r="CF52" s="52"/>
      <c r="CG52" s="69"/>
      <c r="CH52" s="70"/>
      <c r="CI52" s="70"/>
      <c r="CJ52" s="70"/>
      <c r="CK52" s="70"/>
      <c r="CL52" s="70"/>
      <c r="CM52" s="70"/>
      <c r="CN52" s="70"/>
      <c r="CO52" s="70"/>
      <c r="CP52" s="70"/>
      <c r="CQ52" s="52"/>
      <c r="CR52" s="53"/>
      <c r="CS52" s="53"/>
      <c r="CT52" s="53"/>
      <c r="CU52" s="53"/>
      <c r="CV52" s="53"/>
      <c r="CW52" s="53"/>
      <c r="CX52" s="53"/>
      <c r="CY52" s="53"/>
      <c r="CZ52" s="53"/>
    </row>
    <row r="53" spans="1:104" x14ac:dyDescent="0.25">
      <c r="A53" s="27"/>
      <c r="B53" s="27"/>
      <c r="C53" s="27"/>
      <c r="D53" s="27"/>
      <c r="E53" s="27"/>
      <c r="F53" s="27"/>
      <c r="G53" s="27"/>
      <c r="H53" s="27"/>
      <c r="I53" s="27"/>
      <c r="J53" s="27"/>
      <c r="K53" s="51"/>
      <c r="L53" s="51"/>
      <c r="M53" s="51"/>
      <c r="N53" s="51"/>
      <c r="O53" s="51"/>
      <c r="P53" s="51"/>
      <c r="Q53" s="51"/>
      <c r="R53" s="51"/>
      <c r="S53" s="51"/>
      <c r="T53" s="51"/>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1"/>
      <c r="CA53" s="51"/>
      <c r="CB53" s="51"/>
      <c r="CC53" s="51"/>
      <c r="CD53" s="51"/>
      <c r="CE53" s="51"/>
      <c r="CF53" s="52"/>
      <c r="CG53" s="69"/>
      <c r="CH53" s="70"/>
      <c r="CI53" s="70"/>
      <c r="CJ53" s="70"/>
      <c r="CK53" s="70"/>
      <c r="CL53" s="70"/>
      <c r="CM53" s="70"/>
      <c r="CN53" s="70"/>
      <c r="CO53" s="70"/>
      <c r="CP53" s="70"/>
      <c r="CQ53" s="52"/>
      <c r="CR53" s="53"/>
      <c r="CS53" s="53"/>
      <c r="CT53" s="53"/>
      <c r="CU53" s="53"/>
      <c r="CV53" s="53"/>
      <c r="CW53" s="53"/>
      <c r="CX53" s="53"/>
      <c r="CY53" s="53"/>
      <c r="CZ53" s="53"/>
    </row>
    <row r="54" spans="1:104" x14ac:dyDescent="0.25">
      <c r="A54" s="27"/>
      <c r="B54" s="27"/>
      <c r="C54" s="27"/>
      <c r="D54" s="27"/>
      <c r="E54" s="27"/>
      <c r="F54" s="27"/>
      <c r="G54" s="27"/>
      <c r="H54" s="27"/>
      <c r="I54" s="27"/>
      <c r="J54" s="27"/>
      <c r="K54" s="51"/>
      <c r="L54" s="51"/>
      <c r="M54" s="51"/>
      <c r="N54" s="51"/>
      <c r="O54" s="51"/>
      <c r="P54" s="51"/>
      <c r="Q54" s="51"/>
      <c r="R54" s="51"/>
      <c r="S54" s="51"/>
      <c r="T54" s="51"/>
      <c r="U54" s="52"/>
      <c r="V54" s="52"/>
      <c r="W54" s="52"/>
      <c r="X54" s="52"/>
      <c r="Y54" s="52"/>
      <c r="Z54" s="52"/>
      <c r="AA54" s="52"/>
      <c r="AB54" s="52"/>
      <c r="AC54" s="52"/>
      <c r="AD54" s="52"/>
      <c r="AE54" s="52"/>
      <c r="AF54" s="52" t="str">
        <f>AF28</f>
        <v xml:space="preserve"> Barchetsee</v>
      </c>
      <c r="AG54" s="90" t="str">
        <f t="shared" ref="AG54:AO54" si="9">AG29</f>
        <v>30/03</v>
      </c>
      <c r="AH54" s="90" t="str">
        <f t="shared" si="9"/>
        <v>27/04</v>
      </c>
      <c r="AI54" s="90" t="str">
        <f t="shared" si="9"/>
        <v>25/05</v>
      </c>
      <c r="AJ54" s="90" t="str">
        <f t="shared" si="9"/>
        <v>22/06</v>
      </c>
      <c r="AK54" s="90" t="str">
        <f t="shared" si="9"/>
        <v>21/07</v>
      </c>
      <c r="AL54" s="90" t="str">
        <f t="shared" si="9"/>
        <v>17/08</v>
      </c>
      <c r="AM54" s="90" t="str">
        <f t="shared" si="9"/>
        <v>13/09</v>
      </c>
      <c r="AN54" s="90" t="str">
        <f t="shared" si="9"/>
        <v>12/10</v>
      </c>
      <c r="AO54" s="90" t="str">
        <f t="shared" si="9"/>
        <v>08/11</v>
      </c>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1"/>
      <c r="CA54" s="51"/>
      <c r="CB54" s="51"/>
      <c r="CC54" s="51"/>
      <c r="CD54" s="51"/>
      <c r="CE54" s="51"/>
      <c r="CF54" s="52"/>
      <c r="CG54" s="57" t="s">
        <v>234</v>
      </c>
      <c r="CH54" s="90" t="s">
        <v>102</v>
      </c>
      <c r="CI54" s="90" t="s">
        <v>101</v>
      </c>
      <c r="CJ54" s="90" t="s">
        <v>100</v>
      </c>
      <c r="CK54" s="90" t="s">
        <v>107</v>
      </c>
      <c r="CL54" s="90" t="s">
        <v>99</v>
      </c>
      <c r="CM54" s="90" t="s">
        <v>98</v>
      </c>
      <c r="CN54" s="90" t="s">
        <v>97</v>
      </c>
      <c r="CO54" s="90" t="s">
        <v>96</v>
      </c>
      <c r="CP54" s="90" t="s">
        <v>95</v>
      </c>
      <c r="CQ54" s="52"/>
      <c r="CR54" s="53"/>
      <c r="CS54" s="53"/>
      <c r="CT54" s="53"/>
      <c r="CU54" s="53"/>
      <c r="CV54" s="53"/>
      <c r="CW54" s="53"/>
      <c r="CX54" s="53"/>
      <c r="CY54" s="53"/>
      <c r="CZ54" s="53"/>
    </row>
    <row r="55" spans="1:104" x14ac:dyDescent="0.25">
      <c r="A55" s="27"/>
      <c r="B55" s="27"/>
      <c r="C55" s="27"/>
      <c r="D55" s="27"/>
      <c r="E55" s="27"/>
      <c r="F55" s="27"/>
      <c r="G55" s="27"/>
      <c r="H55" s="27"/>
      <c r="I55" s="27"/>
      <c r="J55" s="27"/>
      <c r="K55" s="51"/>
      <c r="L55" s="51"/>
      <c r="M55" s="51"/>
      <c r="N55" s="51"/>
      <c r="O55" s="51"/>
      <c r="P55" s="51"/>
      <c r="Q55" s="51"/>
      <c r="R55" s="51"/>
      <c r="S55" s="51"/>
      <c r="T55" s="51"/>
      <c r="U55" s="52"/>
      <c r="V55" s="52"/>
      <c r="W55" s="52"/>
      <c r="X55" s="52"/>
      <c r="Y55" s="52"/>
      <c r="Z55" s="52"/>
      <c r="AA55" s="52"/>
      <c r="AB55" s="52"/>
      <c r="AC55" s="52"/>
      <c r="AD55" s="52"/>
      <c r="AE55" s="52"/>
      <c r="AF55" s="46" t="s">
        <v>212</v>
      </c>
      <c r="AG55" s="91">
        <f t="shared" ref="AG55:AO55" si="10">SUMPRODUCT(($AC30:$AC51&lt;&gt;"x")*($AE30:$AE51&lt;&gt;"x")*(CR30:CR51="&lt;")*(AG30:AG51&gt;$AR30:$AR51))</f>
        <v>0</v>
      </c>
      <c r="AH55" s="91">
        <f t="shared" si="10"/>
        <v>0</v>
      </c>
      <c r="AI55" s="91">
        <f t="shared" si="10"/>
        <v>0</v>
      </c>
      <c r="AJ55" s="91">
        <f t="shared" si="10"/>
        <v>0</v>
      </c>
      <c r="AK55" s="91">
        <f t="shared" si="10"/>
        <v>0</v>
      </c>
      <c r="AL55" s="91">
        <f t="shared" si="10"/>
        <v>0</v>
      </c>
      <c r="AM55" s="91">
        <f t="shared" si="10"/>
        <v>0</v>
      </c>
      <c r="AN55" s="91">
        <f t="shared" si="10"/>
        <v>0</v>
      </c>
      <c r="AO55" s="91">
        <f t="shared" si="10"/>
        <v>0</v>
      </c>
      <c r="AP55" s="84"/>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1"/>
      <c r="CA55" s="51"/>
      <c r="CB55" s="51"/>
      <c r="CC55" s="51"/>
      <c r="CD55" s="51"/>
      <c r="CE55" s="51"/>
      <c r="CF55" s="52"/>
      <c r="CG55" s="104" t="s">
        <v>212</v>
      </c>
      <c r="CH55" s="91">
        <v>0</v>
      </c>
      <c r="CI55" s="91">
        <v>0</v>
      </c>
      <c r="CJ55" s="91">
        <v>0</v>
      </c>
      <c r="CK55" s="91">
        <v>0</v>
      </c>
      <c r="CL55" s="91">
        <v>0</v>
      </c>
      <c r="CM55" s="91">
        <v>0</v>
      </c>
      <c r="CN55" s="91">
        <v>0</v>
      </c>
      <c r="CO55" s="91">
        <v>0</v>
      </c>
      <c r="CP55" s="91">
        <v>0</v>
      </c>
      <c r="CQ55" s="52"/>
      <c r="CR55" s="53"/>
      <c r="CS55" s="53"/>
      <c r="CT55" s="53"/>
      <c r="CU55" s="53"/>
      <c r="CV55" s="53"/>
      <c r="CW55" s="53"/>
      <c r="CX55" s="53"/>
      <c r="CY55" s="53"/>
      <c r="CZ55" s="53"/>
    </row>
    <row r="56" spans="1:104" x14ac:dyDescent="0.25">
      <c r="A56" s="27"/>
      <c r="B56" s="27"/>
      <c r="C56" s="27"/>
      <c r="D56" s="27"/>
      <c r="E56" s="27"/>
      <c r="F56" s="27"/>
      <c r="G56" s="27"/>
      <c r="H56" s="27"/>
      <c r="I56" s="27"/>
      <c r="J56" s="27"/>
      <c r="K56" s="51"/>
      <c r="L56" s="51"/>
      <c r="M56" s="51"/>
      <c r="N56" s="51"/>
      <c r="O56" s="51"/>
      <c r="P56" s="51"/>
      <c r="Q56" s="51"/>
      <c r="R56" s="51"/>
      <c r="S56" s="51"/>
      <c r="T56" s="51"/>
      <c r="U56" s="52"/>
      <c r="V56" s="52"/>
      <c r="W56" s="52"/>
      <c r="X56" s="52"/>
      <c r="Y56" s="52"/>
      <c r="Z56" s="52"/>
      <c r="AA56" s="52"/>
      <c r="AB56" s="52"/>
      <c r="AC56" s="52"/>
      <c r="AD56" s="52"/>
      <c r="AE56" s="52"/>
      <c r="AF56" s="45" t="s">
        <v>201</v>
      </c>
      <c r="AG56" s="91">
        <f t="shared" ref="AG56:AO56" si="11">SUMPRODUCT(($AC30:$AC51&lt;&gt;"x")*($AE30:$AE51&lt;&gt;"x")*(CR30:CR51&lt;&gt;"&lt;")*(AG30:AG51&gt;$AR30:$AR51))</f>
        <v>0</v>
      </c>
      <c r="AH56" s="91">
        <f t="shared" si="11"/>
        <v>0</v>
      </c>
      <c r="AI56" s="91">
        <f t="shared" si="11"/>
        <v>1</v>
      </c>
      <c r="AJ56" s="91">
        <f t="shared" si="11"/>
        <v>0</v>
      </c>
      <c r="AK56" s="91">
        <f t="shared" si="11"/>
        <v>1</v>
      </c>
      <c r="AL56" s="91">
        <f t="shared" si="11"/>
        <v>2</v>
      </c>
      <c r="AM56" s="91">
        <f t="shared" si="11"/>
        <v>0</v>
      </c>
      <c r="AN56" s="91">
        <f t="shared" si="11"/>
        <v>0</v>
      </c>
      <c r="AO56" s="91">
        <f t="shared" si="11"/>
        <v>0</v>
      </c>
      <c r="AP56" s="84"/>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1"/>
      <c r="CA56" s="51"/>
      <c r="CB56" s="51"/>
      <c r="CC56" s="51"/>
      <c r="CD56" s="51"/>
      <c r="CE56" s="51"/>
      <c r="CF56" s="52"/>
      <c r="CG56" s="58" t="s">
        <v>201</v>
      </c>
      <c r="CH56" s="91">
        <v>0</v>
      </c>
      <c r="CI56" s="91">
        <v>0</v>
      </c>
      <c r="CJ56" s="91">
        <v>1</v>
      </c>
      <c r="CK56" s="91">
        <v>0</v>
      </c>
      <c r="CL56" s="91">
        <v>1</v>
      </c>
      <c r="CM56" s="91">
        <v>2</v>
      </c>
      <c r="CN56" s="91">
        <v>0</v>
      </c>
      <c r="CO56" s="91">
        <v>0</v>
      </c>
      <c r="CP56" s="91">
        <v>0</v>
      </c>
      <c r="CQ56" s="52"/>
      <c r="CR56" s="53"/>
      <c r="CS56" s="53"/>
      <c r="CT56" s="53"/>
      <c r="CU56" s="53"/>
      <c r="CV56" s="53"/>
      <c r="CW56" s="53"/>
      <c r="CX56" s="53"/>
      <c r="CY56" s="53"/>
      <c r="CZ56" s="53"/>
    </row>
    <row r="57" spans="1:104" x14ac:dyDescent="0.25">
      <c r="A57" s="27"/>
      <c r="B57" s="27"/>
      <c r="C57" s="27"/>
      <c r="D57" s="27"/>
      <c r="E57" s="27"/>
      <c r="F57" s="27"/>
      <c r="G57" s="27"/>
      <c r="H57" s="27"/>
      <c r="I57" s="27"/>
      <c r="J57" s="27"/>
      <c r="K57" s="51"/>
      <c r="L57" s="51"/>
      <c r="M57" s="51"/>
      <c r="N57" s="51"/>
      <c r="O57" s="51"/>
      <c r="P57" s="51"/>
      <c r="Q57" s="51"/>
      <c r="R57" s="51"/>
      <c r="S57" s="51"/>
      <c r="T57" s="51"/>
      <c r="U57" s="52"/>
      <c r="V57" s="52"/>
      <c r="W57" s="52"/>
      <c r="X57" s="52"/>
      <c r="Y57" s="52"/>
      <c r="Z57" s="52"/>
      <c r="AA57" s="52"/>
      <c r="AB57" s="52"/>
      <c r="AC57" s="52"/>
      <c r="AD57" s="52"/>
      <c r="AE57" s="52"/>
      <c r="AF57" s="40" t="s">
        <v>211</v>
      </c>
      <c r="AG57" s="91">
        <f t="shared" ref="AG57:AO57" si="12">SUMPRODUCT((AG30:AG51&gt;=$AQ30:$AQ51)*($AC30:$AC51&lt;&gt;"x")*($AE30:$AE51&lt;&gt;"x")*(CR30:CR51&lt;&gt;"&lt;")*(AG30:AG51&lt;=$AR30:$AR51))</f>
        <v>0</v>
      </c>
      <c r="AH57" s="91">
        <f t="shared" si="12"/>
        <v>0</v>
      </c>
      <c r="AI57" s="91">
        <f t="shared" si="12"/>
        <v>2</v>
      </c>
      <c r="AJ57" s="91">
        <f t="shared" si="12"/>
        <v>0</v>
      </c>
      <c r="AK57" s="91">
        <f t="shared" si="12"/>
        <v>3</v>
      </c>
      <c r="AL57" s="91">
        <f t="shared" si="12"/>
        <v>1</v>
      </c>
      <c r="AM57" s="91">
        <f t="shared" si="12"/>
        <v>2</v>
      </c>
      <c r="AN57" s="91">
        <f t="shared" si="12"/>
        <v>0</v>
      </c>
      <c r="AO57" s="91">
        <f t="shared" si="12"/>
        <v>1</v>
      </c>
      <c r="AP57" s="85"/>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1"/>
      <c r="CA57" s="51"/>
      <c r="CB57" s="51"/>
      <c r="CC57" s="51"/>
      <c r="CD57" s="51"/>
      <c r="CE57" s="51"/>
      <c r="CF57" s="52"/>
      <c r="CG57" s="59" t="s">
        <v>211</v>
      </c>
      <c r="CH57" s="91">
        <v>0</v>
      </c>
      <c r="CI57" s="91">
        <v>0</v>
      </c>
      <c r="CJ57" s="91">
        <v>1</v>
      </c>
      <c r="CK57" s="91">
        <v>0</v>
      </c>
      <c r="CL57" s="91">
        <v>3</v>
      </c>
      <c r="CM57" s="91">
        <v>0</v>
      </c>
      <c r="CN57" s="91">
        <v>1</v>
      </c>
      <c r="CO57" s="91">
        <v>0</v>
      </c>
      <c r="CP57" s="91">
        <v>0</v>
      </c>
      <c r="CQ57" s="52"/>
      <c r="CR57" s="53"/>
      <c r="CS57" s="53"/>
      <c r="CT57" s="53"/>
      <c r="CU57" s="53"/>
      <c r="CV57" s="53"/>
      <c r="CW57" s="53"/>
      <c r="CX57" s="53"/>
      <c r="CY57" s="53"/>
      <c r="CZ57" s="53"/>
    </row>
    <row r="58" spans="1:104" x14ac:dyDescent="0.25">
      <c r="A58" s="27"/>
      <c r="B58" s="27"/>
      <c r="C58" s="27"/>
      <c r="D58" s="27"/>
      <c r="E58" s="27"/>
      <c r="F58" s="27"/>
      <c r="G58" s="27"/>
      <c r="H58" s="27"/>
      <c r="I58" s="27"/>
      <c r="J58" s="27"/>
      <c r="K58" s="51"/>
      <c r="L58" s="51"/>
      <c r="M58" s="51"/>
      <c r="N58" s="51"/>
      <c r="O58" s="51"/>
      <c r="P58" s="51"/>
      <c r="Q58" s="51"/>
      <c r="R58" s="51"/>
      <c r="S58" s="51"/>
      <c r="T58" s="51"/>
      <c r="U58" s="52"/>
      <c r="V58" s="52"/>
      <c r="W58" s="52"/>
      <c r="X58" s="52"/>
      <c r="Y58" s="52"/>
      <c r="Z58" s="52"/>
      <c r="AA58" s="52"/>
      <c r="AB58" s="52"/>
      <c r="AC58" s="52"/>
      <c r="AD58" s="52"/>
      <c r="AE58" s="52"/>
      <c r="AF58" s="27" t="s">
        <v>202</v>
      </c>
      <c r="AG58" s="92">
        <f t="shared" ref="AG58:AO58" si="13">SUMPRODUCT(($AC30:$AC51&lt;&gt;"x")*($AE30:$AE51&lt;&gt;"x")*(AG30:AG51&gt;0)*(CR30:CR51="&lt;")*(AG30:AG51&lt;=$AQ30:$AQ51)*(AG30:AG51&lt;=$AR30:$AR51))</f>
        <v>1</v>
      </c>
      <c r="AH58" s="92">
        <f t="shared" si="13"/>
        <v>0</v>
      </c>
      <c r="AI58" s="92">
        <f t="shared" si="13"/>
        <v>2</v>
      </c>
      <c r="AJ58" s="92">
        <f t="shared" si="13"/>
        <v>2</v>
      </c>
      <c r="AK58" s="92">
        <f t="shared" si="13"/>
        <v>0</v>
      </c>
      <c r="AL58" s="92">
        <f t="shared" si="13"/>
        <v>5</v>
      </c>
      <c r="AM58" s="92">
        <f t="shared" si="13"/>
        <v>2</v>
      </c>
      <c r="AN58" s="92">
        <f t="shared" si="13"/>
        <v>1</v>
      </c>
      <c r="AO58" s="92">
        <f t="shared" si="13"/>
        <v>4</v>
      </c>
      <c r="AP58" s="84"/>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1"/>
      <c r="CA58" s="51"/>
      <c r="CB58" s="51"/>
      <c r="CC58" s="51"/>
      <c r="CD58" s="51"/>
      <c r="CE58" s="51"/>
      <c r="CF58" s="52"/>
      <c r="CG58" s="60" t="s">
        <v>202</v>
      </c>
      <c r="CH58" s="92">
        <v>1</v>
      </c>
      <c r="CI58" s="92">
        <v>0</v>
      </c>
      <c r="CJ58" s="92">
        <v>2</v>
      </c>
      <c r="CK58" s="92">
        <v>2</v>
      </c>
      <c r="CL58" s="92">
        <v>0</v>
      </c>
      <c r="CM58" s="92">
        <v>5</v>
      </c>
      <c r="CN58" s="92">
        <v>1</v>
      </c>
      <c r="CO58" s="92">
        <v>1</v>
      </c>
      <c r="CP58" s="92">
        <v>3</v>
      </c>
      <c r="CQ58" s="52"/>
      <c r="CR58" s="53"/>
      <c r="CS58" s="53"/>
      <c r="CT58" s="53"/>
      <c r="CU58" s="53"/>
      <c r="CV58" s="53"/>
      <c r="CW58" s="53"/>
      <c r="CX58" s="53"/>
      <c r="CY58" s="53"/>
      <c r="CZ58" s="53"/>
    </row>
    <row r="59" spans="1:104" x14ac:dyDescent="0.25">
      <c r="A59" s="27"/>
      <c r="B59" s="27"/>
      <c r="C59" s="27"/>
      <c r="D59" s="27"/>
      <c r="E59" s="27"/>
      <c r="F59" s="27"/>
      <c r="G59" s="27"/>
      <c r="H59" s="27"/>
      <c r="I59" s="27"/>
      <c r="J59" s="27"/>
      <c r="K59" s="51"/>
      <c r="L59" s="51"/>
      <c r="M59" s="51"/>
      <c r="N59" s="51"/>
      <c r="O59" s="51"/>
      <c r="P59" s="51"/>
      <c r="Q59" s="51"/>
      <c r="R59" s="51"/>
      <c r="S59" s="51"/>
      <c r="T59" s="51"/>
      <c r="U59" s="52"/>
      <c r="V59" s="52"/>
      <c r="W59" s="52"/>
      <c r="X59" s="52"/>
      <c r="Y59" s="52"/>
      <c r="Z59" s="52"/>
      <c r="AA59" s="52"/>
      <c r="AB59" s="52"/>
      <c r="AC59" s="52"/>
      <c r="AD59" s="52"/>
      <c r="AE59" s="52"/>
      <c r="AF59" s="38" t="s">
        <v>123</v>
      </c>
      <c r="AG59" s="91">
        <f>SUMPRODUCT(($AC30:$AC51="x")*(AG30:AG51&gt;0))</f>
        <v>4</v>
      </c>
      <c r="AH59" s="91">
        <f t="shared" ref="AH59:AO59" si="14">SUMPRODUCT(($AC30:$AC51="x")*(AH30:AH51&gt;0))</f>
        <v>4</v>
      </c>
      <c r="AI59" s="91">
        <f t="shared" si="14"/>
        <v>4</v>
      </c>
      <c r="AJ59" s="91">
        <f t="shared" si="14"/>
        <v>4</v>
      </c>
      <c r="AK59" s="91">
        <f t="shared" si="14"/>
        <v>8</v>
      </c>
      <c r="AL59" s="91">
        <f t="shared" si="14"/>
        <v>6</v>
      </c>
      <c r="AM59" s="91">
        <f t="shared" si="14"/>
        <v>6</v>
      </c>
      <c r="AN59" s="91">
        <f t="shared" si="14"/>
        <v>7</v>
      </c>
      <c r="AO59" s="91">
        <f t="shared" si="14"/>
        <v>6</v>
      </c>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1"/>
      <c r="CA59" s="51"/>
      <c r="CB59" s="51"/>
      <c r="CC59" s="51"/>
      <c r="CD59" s="51"/>
      <c r="CE59" s="51"/>
      <c r="CF59" s="52"/>
      <c r="CG59" s="61" t="s">
        <v>123</v>
      </c>
      <c r="CH59" s="91">
        <v>4</v>
      </c>
      <c r="CI59" s="91">
        <v>4</v>
      </c>
      <c r="CJ59" s="91">
        <v>4</v>
      </c>
      <c r="CK59" s="91">
        <v>4</v>
      </c>
      <c r="CL59" s="91">
        <v>8</v>
      </c>
      <c r="CM59" s="91">
        <v>6</v>
      </c>
      <c r="CN59" s="91">
        <v>6</v>
      </c>
      <c r="CO59" s="91">
        <v>7</v>
      </c>
      <c r="CP59" s="91">
        <v>6</v>
      </c>
      <c r="CQ59" s="52"/>
      <c r="CR59" s="53"/>
      <c r="CS59" s="53"/>
      <c r="CT59" s="53"/>
      <c r="CU59" s="53"/>
      <c r="CV59" s="53"/>
      <c r="CW59" s="53"/>
      <c r="CX59" s="53"/>
      <c r="CY59" s="53"/>
      <c r="CZ59" s="53"/>
    </row>
    <row r="60" spans="1:104" x14ac:dyDescent="0.25">
      <c r="A60" s="27"/>
      <c r="B60" s="27"/>
      <c r="C60" s="27"/>
      <c r="D60" s="27"/>
      <c r="E60" s="27"/>
      <c r="F60" s="27"/>
      <c r="G60" s="27"/>
      <c r="H60" s="27"/>
      <c r="I60" s="27"/>
      <c r="J60" s="27"/>
      <c r="K60" s="51"/>
      <c r="L60" s="51"/>
      <c r="M60" s="51"/>
      <c r="N60" s="51"/>
      <c r="O60" s="51"/>
      <c r="P60" s="51"/>
      <c r="Q60" s="51"/>
      <c r="R60" s="51"/>
      <c r="S60" s="51"/>
      <c r="T60" s="51"/>
      <c r="U60" s="52"/>
      <c r="V60" s="52"/>
      <c r="W60" s="52"/>
      <c r="X60" s="52"/>
      <c r="Y60" s="52"/>
      <c r="Z60" s="52"/>
      <c r="AA60" s="52"/>
      <c r="AB60" s="52"/>
      <c r="AC60" s="52"/>
      <c r="AD60" s="52"/>
      <c r="AE60" s="52"/>
      <c r="AF60" s="39" t="s">
        <v>223</v>
      </c>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1"/>
      <c r="CA60" s="51"/>
      <c r="CB60" s="51"/>
      <c r="CC60" s="51"/>
      <c r="CD60" s="51"/>
      <c r="CE60" s="51"/>
      <c r="CF60" s="52"/>
      <c r="CG60" s="69"/>
      <c r="CH60" s="70"/>
      <c r="CI60" s="70"/>
      <c r="CJ60" s="70"/>
      <c r="CK60" s="70"/>
      <c r="CL60" s="70"/>
      <c r="CM60" s="70"/>
      <c r="CN60" s="70"/>
      <c r="CO60" s="70"/>
      <c r="CP60" s="70"/>
      <c r="CQ60" s="52"/>
      <c r="CR60" s="53"/>
      <c r="CS60" s="53"/>
      <c r="CT60" s="53"/>
      <c r="CU60" s="53"/>
      <c r="CV60" s="53"/>
      <c r="CW60" s="53"/>
      <c r="CX60" s="53"/>
      <c r="CY60" s="53"/>
      <c r="CZ60" s="53"/>
    </row>
    <row r="61" spans="1:104" x14ac:dyDescent="0.25">
      <c r="A61" s="27"/>
      <c r="B61" s="27"/>
      <c r="C61" s="27"/>
      <c r="D61" s="27"/>
      <c r="E61" s="27"/>
      <c r="F61" s="27"/>
      <c r="G61" s="27"/>
      <c r="H61" s="27"/>
      <c r="I61" s="27"/>
      <c r="J61" s="27"/>
      <c r="K61" s="51"/>
      <c r="L61" s="51"/>
      <c r="M61" s="51"/>
      <c r="N61" s="51"/>
      <c r="O61" s="51"/>
      <c r="P61" s="51"/>
      <c r="Q61" s="51"/>
      <c r="R61" s="51"/>
      <c r="S61" s="51"/>
      <c r="T61" s="51"/>
      <c r="U61" s="52"/>
      <c r="V61" s="52"/>
      <c r="W61" s="52"/>
      <c r="X61" s="52"/>
      <c r="Y61" s="52"/>
      <c r="Z61" s="52"/>
      <c r="AA61" s="52"/>
      <c r="AB61" s="52"/>
      <c r="AC61" s="52"/>
      <c r="AD61" s="52"/>
      <c r="AE61" s="52"/>
      <c r="AF61" s="52" t="s">
        <v>222</v>
      </c>
      <c r="AG61" s="52">
        <f>SUM(AG55:AG59)</f>
        <v>5</v>
      </c>
      <c r="AH61" s="52">
        <f t="shared" ref="AH61:AO61" si="15">SUM(AH55:AH59)</f>
        <v>4</v>
      </c>
      <c r="AI61" s="52">
        <f t="shared" si="15"/>
        <v>9</v>
      </c>
      <c r="AJ61" s="52">
        <f t="shared" si="15"/>
        <v>6</v>
      </c>
      <c r="AK61" s="52">
        <f t="shared" si="15"/>
        <v>12</v>
      </c>
      <c r="AL61" s="52">
        <f t="shared" si="15"/>
        <v>14</v>
      </c>
      <c r="AM61" s="52">
        <f t="shared" si="15"/>
        <v>10</v>
      </c>
      <c r="AN61" s="52">
        <f t="shared" si="15"/>
        <v>8</v>
      </c>
      <c r="AO61" s="52">
        <f t="shared" si="15"/>
        <v>11</v>
      </c>
      <c r="AP61" s="84">
        <f>MAX(AG61:AO61)</f>
        <v>14</v>
      </c>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1"/>
      <c r="CA61" s="51"/>
      <c r="CB61" s="51"/>
      <c r="CC61" s="51"/>
      <c r="CD61" s="51"/>
      <c r="CE61" s="51"/>
      <c r="CF61" s="52"/>
      <c r="CG61" s="69" t="s">
        <v>222</v>
      </c>
      <c r="CH61" s="70">
        <f t="shared" ref="CH61:CP61" si="16">SUM(CH55:CH59)</f>
        <v>5</v>
      </c>
      <c r="CI61" s="70">
        <f t="shared" si="16"/>
        <v>4</v>
      </c>
      <c r="CJ61" s="70">
        <f t="shared" si="16"/>
        <v>8</v>
      </c>
      <c r="CK61" s="70">
        <f t="shared" si="16"/>
        <v>6</v>
      </c>
      <c r="CL61" s="70">
        <f t="shared" si="16"/>
        <v>12</v>
      </c>
      <c r="CM61" s="70">
        <f t="shared" si="16"/>
        <v>13</v>
      </c>
      <c r="CN61" s="70">
        <f t="shared" si="16"/>
        <v>8</v>
      </c>
      <c r="CO61" s="70">
        <f t="shared" si="16"/>
        <v>8</v>
      </c>
      <c r="CP61" s="70">
        <f t="shared" si="16"/>
        <v>9</v>
      </c>
      <c r="CQ61" s="52"/>
      <c r="CR61" s="53"/>
      <c r="CS61" s="53"/>
      <c r="CT61" s="53"/>
      <c r="CU61" s="53"/>
      <c r="CV61" s="53"/>
      <c r="CW61" s="53"/>
      <c r="CX61" s="53"/>
      <c r="CY61" s="53"/>
      <c r="CZ61" s="53"/>
    </row>
    <row r="62" spans="1:104" x14ac:dyDescent="0.25">
      <c r="A62" s="27"/>
      <c r="B62" s="27"/>
      <c r="C62" s="27"/>
      <c r="D62" s="27"/>
      <c r="E62" s="27"/>
      <c r="F62" s="27"/>
      <c r="G62" s="27"/>
      <c r="H62" s="27"/>
      <c r="I62" s="27"/>
      <c r="J62" s="27"/>
      <c r="K62" s="51"/>
      <c r="L62" s="51"/>
      <c r="M62" s="51"/>
      <c r="N62" s="51"/>
      <c r="O62" s="51"/>
      <c r="P62" s="51"/>
      <c r="Q62" s="51"/>
      <c r="R62" s="51"/>
      <c r="S62" s="51"/>
      <c r="T62" s="51"/>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1"/>
      <c r="CA62" s="51"/>
      <c r="CB62" s="51"/>
      <c r="CC62" s="51"/>
      <c r="CD62" s="51"/>
      <c r="CE62" s="51"/>
      <c r="CF62" s="52"/>
      <c r="CG62" s="69"/>
      <c r="CH62" s="70"/>
      <c r="CI62" s="70"/>
      <c r="CJ62" s="70"/>
      <c r="CK62" s="70"/>
      <c r="CL62" s="70"/>
      <c r="CM62" s="70"/>
      <c r="CN62" s="70"/>
      <c r="CO62" s="70"/>
      <c r="CP62" s="70"/>
      <c r="CQ62" s="52"/>
      <c r="CR62" s="53"/>
      <c r="CS62" s="53"/>
      <c r="CT62" s="53"/>
      <c r="CU62" s="53"/>
      <c r="CV62" s="53"/>
      <c r="CW62" s="53"/>
      <c r="CX62" s="53"/>
      <c r="CY62" s="53"/>
      <c r="CZ62" s="53"/>
    </row>
    <row r="63" spans="1:104" x14ac:dyDescent="0.25">
      <c r="A63" s="27"/>
      <c r="B63" s="27"/>
      <c r="C63" s="27"/>
      <c r="D63" s="27"/>
      <c r="E63" s="27"/>
      <c r="F63" s="27"/>
      <c r="G63" s="27"/>
      <c r="H63" s="27"/>
      <c r="I63" s="27"/>
      <c r="J63" s="27"/>
      <c r="K63" s="51"/>
      <c r="L63" s="51"/>
      <c r="M63" s="51"/>
      <c r="N63" s="51"/>
      <c r="O63" s="51"/>
      <c r="P63" s="51"/>
      <c r="Q63" s="51"/>
      <c r="R63" s="51"/>
      <c r="S63" s="51"/>
      <c r="T63" s="51"/>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1"/>
      <c r="CA63" s="51"/>
      <c r="CB63" s="51"/>
      <c r="CC63" s="51"/>
      <c r="CD63" s="51"/>
      <c r="CE63" s="51"/>
      <c r="CF63" s="52"/>
      <c r="CG63" s="69"/>
      <c r="CH63" s="70"/>
      <c r="CI63" s="70"/>
      <c r="CJ63" s="70"/>
      <c r="CK63" s="70"/>
      <c r="CL63" s="70"/>
      <c r="CM63" s="70"/>
      <c r="CN63" s="70"/>
      <c r="CO63" s="70"/>
      <c r="CP63" s="70"/>
      <c r="CQ63" s="52"/>
      <c r="CR63" s="53"/>
      <c r="CS63" s="53"/>
      <c r="CT63" s="53"/>
      <c r="CU63" s="53"/>
      <c r="CV63" s="53"/>
      <c r="CW63" s="53"/>
      <c r="CX63" s="53"/>
      <c r="CY63" s="53"/>
      <c r="CZ63" s="53"/>
    </row>
    <row r="64" spans="1:104" x14ac:dyDescent="0.25">
      <c r="A64" s="27"/>
      <c r="B64" s="27"/>
      <c r="C64" s="27"/>
      <c r="D64" s="27"/>
      <c r="E64" s="27"/>
      <c r="F64" s="27"/>
      <c r="G64" s="27"/>
      <c r="H64" s="27"/>
      <c r="I64" s="27"/>
      <c r="J64" s="27"/>
      <c r="K64" s="51"/>
      <c r="L64" s="51"/>
      <c r="M64" s="51"/>
      <c r="N64" s="51"/>
      <c r="O64" s="51"/>
      <c r="P64" s="51"/>
      <c r="Q64" s="51"/>
      <c r="R64" s="51"/>
      <c r="S64" s="51"/>
      <c r="T64" s="51"/>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1"/>
      <c r="CA64" s="51"/>
      <c r="CB64" s="51"/>
      <c r="CC64" s="51"/>
      <c r="CD64" s="51"/>
      <c r="CE64" s="51"/>
      <c r="CF64" s="52"/>
      <c r="CG64" s="69"/>
      <c r="CH64" s="70"/>
      <c r="CI64" s="70"/>
      <c r="CJ64" s="70"/>
      <c r="CK64" s="70"/>
      <c r="CL64" s="70"/>
      <c r="CM64" s="70"/>
      <c r="CN64" s="70"/>
      <c r="CO64" s="70"/>
      <c r="CP64" s="70"/>
      <c r="CQ64" s="52"/>
      <c r="CR64" s="53"/>
      <c r="CS64" s="53"/>
      <c r="CT64" s="53"/>
      <c r="CU64" s="53"/>
      <c r="CV64" s="53"/>
      <c r="CW64" s="53"/>
      <c r="CX64" s="53"/>
      <c r="CY64" s="53"/>
      <c r="CZ64" s="53"/>
    </row>
    <row r="65" spans="1:104" ht="26.25" x14ac:dyDescent="0.4">
      <c r="A65" s="27"/>
      <c r="B65" s="27"/>
      <c r="C65" s="27"/>
      <c r="D65" s="27"/>
      <c r="E65" s="27"/>
      <c r="F65" s="27"/>
      <c r="G65" s="27"/>
      <c r="H65" s="27"/>
      <c r="I65" s="27"/>
      <c r="J65" s="27"/>
      <c r="K65" s="51"/>
      <c r="L65" s="51"/>
      <c r="M65" s="51"/>
      <c r="N65" s="51"/>
      <c r="O65" s="51"/>
      <c r="P65" s="51"/>
      <c r="Q65" s="51"/>
      <c r="R65" s="51"/>
      <c r="S65" s="51"/>
      <c r="T65" s="51"/>
      <c r="U65" s="52"/>
      <c r="V65" s="52"/>
      <c r="W65" s="52"/>
      <c r="X65" s="52"/>
      <c r="Y65" s="52"/>
      <c r="Z65" s="52"/>
      <c r="AA65" s="52"/>
      <c r="AB65" s="52"/>
      <c r="AC65" s="97"/>
      <c r="AD65" s="52" t="s">
        <v>164</v>
      </c>
      <c r="AE65" s="52"/>
      <c r="AF65" s="74" t="s">
        <v>108</v>
      </c>
      <c r="AG65" s="75"/>
      <c r="AH65" s="75"/>
      <c r="AI65" s="75"/>
      <c r="AJ65" s="75"/>
      <c r="AK65" s="75"/>
      <c r="AL65" s="75"/>
      <c r="AM65" s="75"/>
      <c r="AN65" s="75"/>
      <c r="AO65" s="96" t="s">
        <v>105</v>
      </c>
      <c r="AP65" s="52"/>
      <c r="AQ65" s="95"/>
      <c r="AR65" s="95"/>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1"/>
      <c r="CA65" s="51"/>
      <c r="CB65" s="51"/>
      <c r="CC65" s="51"/>
      <c r="CD65" s="51"/>
      <c r="CE65" s="51"/>
      <c r="CF65" s="52"/>
      <c r="CG65" s="69"/>
      <c r="CH65" s="70"/>
      <c r="CI65" s="70"/>
      <c r="CJ65" s="70"/>
      <c r="CK65" s="70"/>
      <c r="CL65" s="70"/>
      <c r="CM65" s="70"/>
      <c r="CN65" s="70"/>
      <c r="CO65" s="70"/>
      <c r="CP65" s="70"/>
      <c r="CQ65" s="52"/>
      <c r="CR65" s="53"/>
      <c r="CS65" s="53"/>
      <c r="CT65" s="53"/>
      <c r="CU65" s="53"/>
      <c r="CV65" s="53"/>
      <c r="CW65" s="53"/>
      <c r="CX65" s="53"/>
      <c r="CY65" s="53"/>
      <c r="CZ65" s="53"/>
    </row>
    <row r="66" spans="1:104" x14ac:dyDescent="0.25">
      <c r="A66" s="27"/>
      <c r="B66" s="27"/>
      <c r="C66" s="27"/>
      <c r="D66" s="27"/>
      <c r="E66" s="27"/>
      <c r="F66" s="27"/>
      <c r="G66" s="27"/>
      <c r="H66" s="27"/>
      <c r="I66" s="27"/>
      <c r="J66" s="27"/>
      <c r="K66" s="51"/>
      <c r="L66" s="51"/>
      <c r="M66" s="51"/>
      <c r="N66" s="51"/>
      <c r="O66" s="51"/>
      <c r="P66" s="51"/>
      <c r="Q66" s="51"/>
      <c r="R66" s="51"/>
      <c r="S66" s="51"/>
      <c r="T66" s="51"/>
      <c r="U66" s="52"/>
      <c r="V66" s="52"/>
      <c r="W66" s="52"/>
      <c r="X66" s="52"/>
      <c r="Y66" s="52"/>
      <c r="Z66" s="52"/>
      <c r="AA66" s="52"/>
      <c r="AB66" s="52"/>
      <c r="AC66" s="47" t="s">
        <v>123</v>
      </c>
      <c r="AD66" s="47" t="s">
        <v>117</v>
      </c>
      <c r="AE66" s="86" t="s">
        <v>116</v>
      </c>
      <c r="AF66" s="76" t="s">
        <v>103</v>
      </c>
      <c r="AG66" s="106" t="s">
        <v>261</v>
      </c>
      <c r="AH66" s="106" t="s">
        <v>262</v>
      </c>
      <c r="AI66" s="106" t="s">
        <v>263</v>
      </c>
      <c r="AJ66" s="106" t="s">
        <v>264</v>
      </c>
      <c r="AK66" s="106" t="s">
        <v>265</v>
      </c>
      <c r="AL66" s="106" t="s">
        <v>266</v>
      </c>
      <c r="AM66" s="106" t="s">
        <v>267</v>
      </c>
      <c r="AN66" s="106" t="s">
        <v>268</v>
      </c>
      <c r="AO66" s="106" t="s">
        <v>269</v>
      </c>
      <c r="AP66" s="77" t="s">
        <v>104</v>
      </c>
      <c r="AQ66" s="78" t="s">
        <v>2</v>
      </c>
      <c r="AR66" s="79" t="str">
        <f>$AR$1</f>
        <v>GSchV_limits</v>
      </c>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1"/>
      <c r="CA66" s="51"/>
      <c r="CB66" s="51"/>
      <c r="CC66" s="51"/>
      <c r="CD66" s="51"/>
      <c r="CE66" s="51"/>
      <c r="CF66" s="52"/>
      <c r="CG66" s="69"/>
      <c r="CH66" s="70"/>
      <c r="CI66" s="70"/>
      <c r="CJ66" s="70"/>
      <c r="CK66" s="70"/>
      <c r="CL66" s="70"/>
      <c r="CM66" s="70"/>
      <c r="CN66" s="70"/>
      <c r="CO66" s="70"/>
      <c r="CP66" s="70"/>
      <c r="CQ66" s="52"/>
      <c r="CR66" s="54">
        <v>3</v>
      </c>
      <c r="CS66" s="54">
        <v>4</v>
      </c>
      <c r="CT66" s="54">
        <v>5</v>
      </c>
      <c r="CU66" s="54">
        <v>6</v>
      </c>
      <c r="CV66" s="54">
        <v>7</v>
      </c>
      <c r="CW66" s="54">
        <v>8</v>
      </c>
      <c r="CX66" s="54">
        <v>9</v>
      </c>
      <c r="CY66" s="54">
        <v>10</v>
      </c>
      <c r="CZ66" s="54">
        <v>11</v>
      </c>
    </row>
    <row r="67" spans="1:104" x14ac:dyDescent="0.25">
      <c r="A67" s="27"/>
      <c r="B67" s="27"/>
      <c r="C67" s="27"/>
      <c r="D67" s="27"/>
      <c r="E67" s="27"/>
      <c r="F67" s="27"/>
      <c r="G67" s="27"/>
      <c r="H67" s="27"/>
      <c r="I67" s="27"/>
      <c r="J67" s="27"/>
      <c r="K67" s="51"/>
      <c r="L67" s="51"/>
      <c r="M67" s="51"/>
      <c r="N67" s="51"/>
      <c r="O67" s="51"/>
      <c r="P67" s="51"/>
      <c r="Q67" s="51"/>
      <c r="R67" s="51"/>
      <c r="S67" s="51"/>
      <c r="T67" s="51"/>
      <c r="U67" s="52"/>
      <c r="V67" s="52"/>
      <c r="W67" s="52"/>
      <c r="X67" s="52"/>
      <c r="Y67" s="52"/>
      <c r="Z67" s="52"/>
      <c r="AA67" s="52"/>
      <c r="AB67" s="52"/>
      <c r="AC67" s="80" t="str">
        <f>INDEX('Detected Compounds limits'!$B$2:$I$50, MATCH($AF67,'Detected Compounds limits'!$B$2:$B$50, 0), MATCH(AC$4,'Detected Compounds limits'!$B$2:$I$2,0))</f>
        <v>x</v>
      </c>
      <c r="AD67" s="80"/>
      <c r="AE67" s="81"/>
      <c r="AF67" s="82" t="s">
        <v>12</v>
      </c>
      <c r="AG67" s="80"/>
      <c r="AH67" s="80"/>
      <c r="AI67" s="80"/>
      <c r="AJ67" s="80"/>
      <c r="AK67" s="80"/>
      <c r="AL67" s="80"/>
      <c r="AM67" s="80">
        <v>2.7E-2</v>
      </c>
      <c r="AN67" s="80">
        <v>3.6999999999999998E-2</v>
      </c>
      <c r="AO67" s="80"/>
      <c r="AP67" s="83">
        <v>3.6999999999999998E-2</v>
      </c>
      <c r="AQ67" s="80">
        <f>INDEX('Detected Compounds limits'!$B$2:$H$50, MATCH($AF67,'Detected Compounds limits'!$B$2:$B$50, 0), MATCH(AQ$4,'Detected Compounds limits'!$B$2:$H$2,0))</f>
        <v>0.02</v>
      </c>
      <c r="AR67" s="80">
        <f>INDEX('Detected Compounds limits'!$B$2:$H$50, MATCH($AF67,'Detected Compounds limits'!$B$2:$B$50, 0), MATCH(AR$1,'Detected Compounds limits'!$B$2:$H$2,0))</f>
        <v>10</v>
      </c>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1"/>
      <c r="CA67" s="51"/>
      <c r="CB67" s="51"/>
      <c r="CC67" s="51"/>
      <c r="CD67" s="51"/>
      <c r="CE67" s="51"/>
      <c r="CF67" s="52"/>
      <c r="CG67" s="69"/>
      <c r="CH67" s="70"/>
      <c r="CI67" s="70"/>
      <c r="CJ67" s="70"/>
      <c r="CK67" s="70"/>
      <c r="CL67" s="70"/>
      <c r="CM67" s="70"/>
      <c r="CN67" s="70"/>
      <c r="CO67" s="70"/>
      <c r="CP67" s="70"/>
      <c r="CQ67" s="52"/>
      <c r="CR67" s="55"/>
      <c r="CS67" s="55"/>
      <c r="CT67" s="55"/>
      <c r="CU67" s="55"/>
      <c r="CV67" s="55"/>
      <c r="CW67" s="55"/>
      <c r="CX67" s="55"/>
      <c r="CY67" s="55"/>
      <c r="CZ67" s="55"/>
    </row>
    <row r="68" spans="1:104" x14ac:dyDescent="0.25">
      <c r="A68" s="27"/>
      <c r="B68" s="27"/>
      <c r="C68" s="27"/>
      <c r="D68" s="27"/>
      <c r="E68" s="27"/>
      <c r="F68" s="27"/>
      <c r="G68" s="27"/>
      <c r="H68" s="27"/>
      <c r="I68" s="27"/>
      <c r="J68" s="27"/>
      <c r="K68" s="51"/>
      <c r="L68" s="51"/>
      <c r="M68" s="51"/>
      <c r="N68" s="51"/>
      <c r="O68" s="51"/>
      <c r="P68" s="51"/>
      <c r="Q68" s="51"/>
      <c r="R68" s="51"/>
      <c r="S68" s="51"/>
      <c r="T68" s="51"/>
      <c r="U68" s="52"/>
      <c r="V68" s="52"/>
      <c r="W68" s="52"/>
      <c r="X68" s="52"/>
      <c r="Y68" s="52"/>
      <c r="Z68" s="52"/>
      <c r="AA68" s="52"/>
      <c r="AB68" s="52"/>
      <c r="AC68" s="80" t="str">
        <f>INDEX('Detected Compounds limits'!$B$2:$I$50, MATCH($AF68,'Detected Compounds limits'!$B$2:$B$50, 0), MATCH(AC$4,'Detected Compounds limits'!$B$2:$I$2,0))</f>
        <v xml:space="preserve"> </v>
      </c>
      <c r="AD68" s="80"/>
      <c r="AE68" s="81"/>
      <c r="AF68" s="82" t="s">
        <v>10</v>
      </c>
      <c r="AG68" s="80">
        <v>2.3E-2</v>
      </c>
      <c r="AH68" s="80">
        <v>0.02</v>
      </c>
      <c r="AI68" s="80"/>
      <c r="AJ68" s="80"/>
      <c r="AK68" s="80"/>
      <c r="AL68" s="80"/>
      <c r="AM68" s="80"/>
      <c r="AN68" s="80"/>
      <c r="AO68" s="80"/>
      <c r="AP68" s="83">
        <v>2.3E-2</v>
      </c>
      <c r="AQ68" s="80">
        <f>INDEX('Detected Compounds limits'!$B$2:$H$50, MATCH($AF68,'Detected Compounds limits'!$B$2:$B$50, 0), MATCH(AQ$4,'Detected Compounds limits'!$B$2:$H$2,0))</f>
        <v>0.02</v>
      </c>
      <c r="AR68" s="80">
        <f>INDEX('Detected Compounds limits'!$B$2:$H$50, MATCH($AF68,'Detected Compounds limits'!$B$2:$B$50, 0), MATCH(AR$1,'Detected Compounds limits'!$B$2:$H$2,0))</f>
        <v>0.1</v>
      </c>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1"/>
      <c r="CA68" s="51"/>
      <c r="CB68" s="51"/>
      <c r="CC68" s="51"/>
      <c r="CD68" s="51"/>
      <c r="CE68" s="51"/>
      <c r="CF68" s="52"/>
      <c r="CG68" s="69"/>
      <c r="CH68" s="70"/>
      <c r="CI68" s="70"/>
      <c r="CJ68" s="70"/>
      <c r="CK68" s="70"/>
      <c r="CL68" s="70"/>
      <c r="CM68" s="70"/>
      <c r="CN68" s="70"/>
      <c r="CO68" s="70"/>
      <c r="CP68" s="70"/>
      <c r="CQ68" s="52"/>
      <c r="CR68" s="55"/>
      <c r="CS68" s="55" t="s">
        <v>209</v>
      </c>
      <c r="CT68" s="55"/>
      <c r="CU68" s="55"/>
      <c r="CV68" s="55"/>
      <c r="CW68" s="55"/>
      <c r="CX68" s="55"/>
      <c r="CY68" s="55"/>
      <c r="CZ68" s="55"/>
    </row>
    <row r="69" spans="1:104" x14ac:dyDescent="0.25">
      <c r="A69" s="27"/>
      <c r="B69" s="27"/>
      <c r="C69" s="27"/>
      <c r="D69" s="27"/>
      <c r="E69" s="27"/>
      <c r="F69" s="27"/>
      <c r="G69" s="27"/>
      <c r="H69" s="27"/>
      <c r="I69" s="27"/>
      <c r="J69" s="27"/>
      <c r="K69" s="51"/>
      <c r="L69" s="51"/>
      <c r="M69" s="51"/>
      <c r="N69" s="51"/>
      <c r="O69" s="51"/>
      <c r="P69" s="51"/>
      <c r="Q69" s="51"/>
      <c r="R69" s="51"/>
      <c r="S69" s="51"/>
      <c r="T69" s="51"/>
      <c r="U69" s="52"/>
      <c r="V69" s="52"/>
      <c r="W69" s="52"/>
      <c r="X69" s="52"/>
      <c r="Y69" s="52"/>
      <c r="Z69" s="52"/>
      <c r="AA69" s="52"/>
      <c r="AB69" s="52"/>
      <c r="AC69" s="80" t="str">
        <f>INDEX('Detected Compounds limits'!$B$2:$I$50, MATCH($AF69,'Detected Compounds limits'!$B$2:$B$50, 0), MATCH(AC$4,'Detected Compounds limits'!$B$2:$I$2,0))</f>
        <v xml:space="preserve"> </v>
      </c>
      <c r="AD69" s="80"/>
      <c r="AE69" s="81"/>
      <c r="AF69" s="82" t="s">
        <v>14</v>
      </c>
      <c r="AG69" s="80">
        <v>4.0000000000000003E-5</v>
      </c>
      <c r="AH69" s="80"/>
      <c r="AI69" s="80"/>
      <c r="AJ69" s="80">
        <v>3.4E-5</v>
      </c>
      <c r="AK69" s="80"/>
      <c r="AL69" s="80"/>
      <c r="AM69" s="80"/>
      <c r="AN69" s="80"/>
      <c r="AO69" s="80"/>
      <c r="AP69" s="83">
        <v>4.0000000000000003E-5</v>
      </c>
      <c r="AQ69" s="80">
        <f>INDEX('Detected Compounds limits'!$B$2:$H$50, MATCH($AF69,'Detected Compounds limits'!$B$2:$B$50, 0), MATCH(AQ$4,'Detected Compounds limits'!$B$2:$H$2,0))</f>
        <v>3.0000000000000001E-5</v>
      </c>
      <c r="AR69" s="80">
        <f>INDEX('Detected Compounds limits'!$B$2:$H$50, MATCH($AF69,'Detected Compounds limits'!$B$2:$B$50, 0), MATCH(AR$1,'Detected Compounds limits'!$B$2:$H$2,0))</f>
        <v>0.1</v>
      </c>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1"/>
      <c r="CA69" s="51"/>
      <c r="CB69" s="51"/>
      <c r="CC69" s="51"/>
      <c r="CD69" s="51"/>
      <c r="CE69" s="51"/>
      <c r="CF69" s="52"/>
      <c r="CG69" s="69"/>
      <c r="CH69" s="70"/>
      <c r="CI69" s="70"/>
      <c r="CJ69" s="70"/>
      <c r="CK69" s="70"/>
      <c r="CL69" s="70"/>
      <c r="CM69" s="70"/>
      <c r="CN69" s="70"/>
      <c r="CO69" s="70"/>
      <c r="CP69" s="70"/>
      <c r="CQ69" s="52"/>
      <c r="CR69" s="55"/>
      <c r="CS69" s="55"/>
      <c r="CT69" s="55"/>
      <c r="CU69" s="55"/>
      <c r="CV69" s="55"/>
      <c r="CW69" s="55"/>
      <c r="CX69" s="55"/>
      <c r="CY69" s="55"/>
      <c r="CZ69" s="55"/>
    </row>
    <row r="70" spans="1:104" x14ac:dyDescent="0.25">
      <c r="A70" s="27"/>
      <c r="B70" s="27"/>
      <c r="C70" s="27"/>
      <c r="D70" s="27"/>
      <c r="E70" s="27"/>
      <c r="F70" s="27"/>
      <c r="G70" s="27"/>
      <c r="H70" s="27"/>
      <c r="I70" s="27"/>
      <c r="J70" s="27"/>
      <c r="K70" s="51"/>
      <c r="L70" s="51"/>
      <c r="M70" s="51"/>
      <c r="N70" s="51"/>
      <c r="O70" s="51"/>
      <c r="P70" s="51"/>
      <c r="Q70" s="51"/>
      <c r="R70" s="51"/>
      <c r="S70" s="51"/>
      <c r="T70" s="51"/>
      <c r="U70" s="52"/>
      <c r="V70" s="52"/>
      <c r="W70" s="52"/>
      <c r="X70" s="52"/>
      <c r="Y70" s="52"/>
      <c r="Z70" s="52"/>
      <c r="AA70" s="52"/>
      <c r="AB70" s="52"/>
      <c r="AC70" s="80" t="str">
        <f>INDEX('Detected Compounds limits'!$B$2:$I$50, MATCH($AF70,'Detected Compounds limits'!$B$2:$B$50, 0), MATCH(AC$4,'Detected Compounds limits'!$B$2:$I$2,0))</f>
        <v xml:space="preserve"> </v>
      </c>
      <c r="AD70" s="80"/>
      <c r="AE70" s="81"/>
      <c r="AF70" s="82" t="s">
        <v>20</v>
      </c>
      <c r="AG70" s="80"/>
      <c r="AH70" s="80"/>
      <c r="AI70" s="80"/>
      <c r="AJ70" s="80"/>
      <c r="AK70" s="80"/>
      <c r="AL70" s="80"/>
      <c r="AM70" s="80"/>
      <c r="AN70" s="80">
        <v>1.4999999999999999E-2</v>
      </c>
      <c r="AO70" s="80"/>
      <c r="AP70" s="83">
        <v>1.4999999999999999E-2</v>
      </c>
      <c r="AQ70" s="80">
        <f>INDEX('Detected Compounds limits'!$B$2:$H$50, MATCH($AF70,'Detected Compounds limits'!$B$2:$B$50, 0), MATCH(AQ$4,'Detected Compounds limits'!$B$2:$H$2,0))</f>
        <v>1.4999999999999999E-2</v>
      </c>
      <c r="AR70" s="80">
        <f>INDEX('Detected Compounds limits'!$B$2:$H$50, MATCH($AF70,'Detected Compounds limits'!$B$2:$B$50, 0), MATCH(AR$1,'Detected Compounds limits'!$B$2:$H$2,0))</f>
        <v>0.1</v>
      </c>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1"/>
      <c r="CA70" s="51"/>
      <c r="CB70" s="51"/>
      <c r="CC70" s="51"/>
      <c r="CD70" s="51"/>
      <c r="CE70" s="51"/>
      <c r="CF70" s="52"/>
      <c r="CG70" s="69"/>
      <c r="CH70" s="70"/>
      <c r="CI70" s="70"/>
      <c r="CJ70" s="70"/>
      <c r="CK70" s="70"/>
      <c r="CL70" s="70"/>
      <c r="CM70" s="70"/>
      <c r="CN70" s="70"/>
      <c r="CO70" s="70"/>
      <c r="CP70" s="70"/>
      <c r="CQ70" s="52"/>
      <c r="CR70" s="54"/>
      <c r="CS70" s="54"/>
      <c r="CT70" s="54"/>
      <c r="CU70" s="54"/>
      <c r="CV70" s="54"/>
      <c r="CW70" s="54"/>
      <c r="CX70" s="54"/>
      <c r="CY70" s="54" t="s">
        <v>209</v>
      </c>
      <c r="CZ70" s="54"/>
    </row>
    <row r="71" spans="1:104" x14ac:dyDescent="0.25">
      <c r="A71" s="27"/>
      <c r="B71" s="27"/>
      <c r="C71" s="27"/>
      <c r="D71" s="27"/>
      <c r="E71" s="27"/>
      <c r="F71" s="27"/>
      <c r="G71" s="27"/>
      <c r="H71" s="27"/>
      <c r="I71" s="27"/>
      <c r="J71" s="27"/>
      <c r="K71" s="51"/>
      <c r="L71" s="51"/>
      <c r="M71" s="51"/>
      <c r="N71" s="51"/>
      <c r="O71" s="51"/>
      <c r="P71" s="51"/>
      <c r="Q71" s="51"/>
      <c r="R71" s="51"/>
      <c r="S71" s="51"/>
      <c r="T71" s="51"/>
      <c r="U71" s="52"/>
      <c r="V71" s="52"/>
      <c r="W71" s="52"/>
      <c r="X71" s="52"/>
      <c r="Y71" s="52"/>
      <c r="Z71" s="52"/>
      <c r="AA71" s="52"/>
      <c r="AB71" s="52"/>
      <c r="AC71" s="80" t="str">
        <f>INDEX('Detected Compounds limits'!$B$2:$I$50, MATCH($AF71,'Detected Compounds limits'!$B$2:$B$50, 0), MATCH(AC$4,'Detected Compounds limits'!$B$2:$I$2,0))</f>
        <v>x</v>
      </c>
      <c r="AD71" s="80"/>
      <c r="AE71" s="81"/>
      <c r="AF71" s="82" t="s">
        <v>16</v>
      </c>
      <c r="AG71" s="80">
        <v>0.28999999999999998</v>
      </c>
      <c r="AH71" s="80">
        <v>0.26</v>
      </c>
      <c r="AI71" s="80">
        <v>0.37</v>
      </c>
      <c r="AJ71" s="80">
        <v>0.45</v>
      </c>
      <c r="AK71" s="80">
        <v>0.52</v>
      </c>
      <c r="AL71" s="80">
        <v>0.7</v>
      </c>
      <c r="AM71" s="80">
        <v>0.57999999999999996</v>
      </c>
      <c r="AN71" s="80">
        <v>0.41</v>
      </c>
      <c r="AO71" s="80">
        <v>0.38</v>
      </c>
      <c r="AP71" s="83">
        <v>0.7</v>
      </c>
      <c r="AQ71" s="80">
        <f>INDEX('Detected Compounds limits'!$B$2:$H$50, MATCH($AF71,'Detected Compounds limits'!$B$2:$B$50, 0), MATCH(AQ$4,'Detected Compounds limits'!$B$2:$H$2,0))</f>
        <v>1.7000000000000001E-2</v>
      </c>
      <c r="AR71" s="80">
        <f>INDEX('Detected Compounds limits'!$B$2:$H$50, MATCH($AF71,'Detected Compounds limits'!$B$2:$B$50, 0), MATCH(AR$1,'Detected Compounds limits'!$B$2:$H$2,0))</f>
        <v>10</v>
      </c>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1"/>
      <c r="CA71" s="51"/>
      <c r="CB71" s="51"/>
      <c r="CC71" s="51"/>
      <c r="CD71" s="51"/>
      <c r="CE71" s="51"/>
      <c r="CF71" s="52"/>
      <c r="CG71" s="69"/>
      <c r="CH71" s="70"/>
      <c r="CI71" s="70"/>
      <c r="CJ71" s="70"/>
      <c r="CK71" s="70"/>
      <c r="CL71" s="70"/>
      <c r="CM71" s="70"/>
      <c r="CN71" s="70"/>
      <c r="CO71" s="70"/>
      <c r="CP71" s="70"/>
      <c r="CQ71" s="52"/>
      <c r="CR71" s="55"/>
      <c r="CS71" s="55"/>
      <c r="CT71" s="55"/>
      <c r="CU71" s="55"/>
      <c r="CV71" s="55"/>
      <c r="CW71" s="55"/>
      <c r="CX71" s="55"/>
      <c r="CY71" s="55"/>
      <c r="CZ71" s="55"/>
    </row>
    <row r="72" spans="1:104" x14ac:dyDescent="0.25">
      <c r="A72" s="27"/>
      <c r="B72" s="27"/>
      <c r="C72" s="27"/>
      <c r="D72" s="27"/>
      <c r="E72" s="27"/>
      <c r="F72" s="27"/>
      <c r="G72" s="27"/>
      <c r="H72" s="27"/>
      <c r="I72" s="27"/>
      <c r="J72" s="27"/>
      <c r="K72" s="51"/>
      <c r="L72" s="51"/>
      <c r="M72" s="51"/>
      <c r="N72" s="51"/>
      <c r="O72" s="51"/>
      <c r="P72" s="51"/>
      <c r="Q72" s="51"/>
      <c r="R72" s="51"/>
      <c r="S72" s="51"/>
      <c r="T72" s="51"/>
      <c r="U72" s="52"/>
      <c r="V72" s="52"/>
      <c r="W72" s="52"/>
      <c r="X72" s="52"/>
      <c r="Y72" s="52"/>
      <c r="Z72" s="52"/>
      <c r="AA72" s="52"/>
      <c r="AB72" s="52"/>
      <c r="AC72" s="80" t="str">
        <f>INDEX('Detected Compounds limits'!$B$2:$I$50, MATCH($AF72,'Detected Compounds limits'!$B$2:$B$50, 0), MATCH(AC$4,'Detected Compounds limits'!$B$2:$I$2,0))</f>
        <v>x</v>
      </c>
      <c r="AD72" s="80"/>
      <c r="AE72" s="81"/>
      <c r="AF72" s="82" t="s">
        <v>18</v>
      </c>
      <c r="AG72" s="80">
        <v>0.14000000000000001</v>
      </c>
      <c r="AH72" s="80">
        <v>0.11</v>
      </c>
      <c r="AI72" s="80">
        <v>0.19</v>
      </c>
      <c r="AJ72" s="80">
        <v>0.21</v>
      </c>
      <c r="AK72" s="80">
        <v>0.28000000000000003</v>
      </c>
      <c r="AL72" s="80">
        <v>0.33</v>
      </c>
      <c r="AM72" s="80">
        <v>0.27</v>
      </c>
      <c r="AN72" s="80">
        <v>0.18</v>
      </c>
      <c r="AO72" s="80">
        <v>0.16</v>
      </c>
      <c r="AP72" s="83">
        <v>0.33</v>
      </c>
      <c r="AQ72" s="80">
        <f>INDEX('Detected Compounds limits'!$B$2:$H$50, MATCH($AF72,'Detected Compounds limits'!$B$2:$B$50, 0), MATCH(AQ$4,'Detected Compounds limits'!$B$2:$H$2,0))</f>
        <v>2.1000000000000001E-2</v>
      </c>
      <c r="AR72" s="80">
        <f>INDEX('Detected Compounds limits'!$B$2:$H$50, MATCH($AF72,'Detected Compounds limits'!$B$2:$B$50, 0), MATCH(AR$1,'Detected Compounds limits'!$B$2:$H$2,0))</f>
        <v>10</v>
      </c>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1"/>
      <c r="CA72" s="51"/>
      <c r="CB72" s="51"/>
      <c r="CC72" s="51"/>
      <c r="CD72" s="51"/>
      <c r="CE72" s="51"/>
      <c r="CF72" s="52"/>
      <c r="CG72" s="69"/>
      <c r="CH72" s="70"/>
      <c r="CI72" s="70"/>
      <c r="CJ72" s="70"/>
      <c r="CK72" s="70"/>
      <c r="CL72" s="70"/>
      <c r="CM72" s="70"/>
      <c r="CN72" s="70"/>
      <c r="CO72" s="70"/>
      <c r="CP72" s="70"/>
      <c r="CQ72" s="52"/>
      <c r="CR72" s="55"/>
      <c r="CS72" s="55"/>
      <c r="CT72" s="55"/>
      <c r="CU72" s="55"/>
      <c r="CV72" s="55"/>
      <c r="CW72" s="55"/>
      <c r="CX72" s="55"/>
      <c r="CY72" s="55"/>
      <c r="CZ72" s="55"/>
    </row>
    <row r="73" spans="1:104" x14ac:dyDescent="0.25">
      <c r="A73" s="27"/>
      <c r="B73" s="27"/>
      <c r="C73" s="27"/>
      <c r="D73" s="27"/>
      <c r="E73" s="27"/>
      <c r="F73" s="27"/>
      <c r="G73" s="27"/>
      <c r="H73" s="27"/>
      <c r="I73" s="27"/>
      <c r="J73" s="27"/>
      <c r="K73" s="51"/>
      <c r="L73" s="51"/>
      <c r="M73" s="51"/>
      <c r="N73" s="51"/>
      <c r="O73" s="51"/>
      <c r="P73" s="51"/>
      <c r="Q73" s="51"/>
      <c r="R73" s="51"/>
      <c r="S73" s="51"/>
      <c r="T73" s="51"/>
      <c r="U73" s="52"/>
      <c r="V73" s="52"/>
      <c r="W73" s="52"/>
      <c r="X73" s="52"/>
      <c r="Y73" s="52"/>
      <c r="Z73" s="52"/>
      <c r="AA73" s="52"/>
      <c r="AB73" s="52"/>
      <c r="AC73" s="80" t="str">
        <f>INDEX('Detected Compounds limits'!$B$2:$I$50, MATCH($AF73,'Detected Compounds limits'!$B$2:$B$50, 0), MATCH(AC$4,'Detected Compounds limits'!$B$2:$I$2,0))</f>
        <v>x</v>
      </c>
      <c r="AD73" s="80"/>
      <c r="AE73" s="81"/>
      <c r="AF73" s="82" t="s">
        <v>26</v>
      </c>
      <c r="AG73" s="80"/>
      <c r="AH73" s="80"/>
      <c r="AI73" s="80"/>
      <c r="AJ73" s="80"/>
      <c r="AK73" s="80"/>
      <c r="AL73" s="80">
        <v>0.05</v>
      </c>
      <c r="AM73" s="80">
        <v>0.05</v>
      </c>
      <c r="AN73" s="80">
        <v>0.05</v>
      </c>
      <c r="AO73" s="80">
        <v>0.05</v>
      </c>
      <c r="AP73" s="83">
        <v>0.05</v>
      </c>
      <c r="AQ73" s="80">
        <f>INDEX('Detected Compounds limits'!$B$2:$H$50, MATCH($AF73,'Detected Compounds limits'!$B$2:$B$50, 0), MATCH(AQ$4,'Detected Compounds limits'!$B$2:$H$2,0))</f>
        <v>0.05</v>
      </c>
      <c r="AR73" s="80">
        <f>INDEX('Detected Compounds limits'!$B$2:$H$50, MATCH($AF73,'Detected Compounds limits'!$B$2:$B$50, 0), MATCH(AR$1,'Detected Compounds limits'!$B$2:$H$2,0))</f>
        <v>10</v>
      </c>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1"/>
      <c r="CA73" s="51"/>
      <c r="CB73" s="51"/>
      <c r="CC73" s="51"/>
      <c r="CD73" s="51"/>
      <c r="CE73" s="51"/>
      <c r="CF73" s="52"/>
      <c r="CG73" s="69"/>
      <c r="CH73" s="70"/>
      <c r="CI73" s="70"/>
      <c r="CJ73" s="70"/>
      <c r="CK73" s="70"/>
      <c r="CL73" s="70"/>
      <c r="CM73" s="70"/>
      <c r="CN73" s="70"/>
      <c r="CO73" s="70"/>
      <c r="CP73" s="70"/>
      <c r="CQ73" s="52"/>
      <c r="CR73" s="55"/>
      <c r="CS73" s="55"/>
      <c r="CT73" s="55"/>
      <c r="CU73" s="55"/>
      <c r="CV73" s="55"/>
      <c r="CW73" s="55" t="s">
        <v>209</v>
      </c>
      <c r="CX73" s="55" t="s">
        <v>209</v>
      </c>
      <c r="CY73" s="55" t="s">
        <v>209</v>
      </c>
      <c r="CZ73" s="55" t="s">
        <v>209</v>
      </c>
    </row>
    <row r="74" spans="1:104" x14ac:dyDescent="0.25">
      <c r="A74" s="27"/>
      <c r="B74" s="27"/>
      <c r="C74" s="27"/>
      <c r="D74" s="27"/>
      <c r="E74" s="27"/>
      <c r="F74" s="27"/>
      <c r="G74" s="27"/>
      <c r="H74" s="27"/>
      <c r="I74" s="27"/>
      <c r="J74" s="27"/>
      <c r="K74" s="51"/>
      <c r="L74" s="51"/>
      <c r="M74" s="51"/>
      <c r="N74" s="51"/>
      <c r="O74" s="51"/>
      <c r="P74" s="51"/>
      <c r="Q74" s="51"/>
      <c r="R74" s="51"/>
      <c r="S74" s="51"/>
      <c r="T74" s="51"/>
      <c r="U74" s="52"/>
      <c r="V74" s="52"/>
      <c r="W74" s="52"/>
      <c r="X74" s="52"/>
      <c r="Y74" s="52"/>
      <c r="Z74" s="52"/>
      <c r="AA74" s="52"/>
      <c r="AB74" s="52"/>
      <c r="AC74" s="80" t="str">
        <f>INDEX('Detected Compounds limits'!$B$2:$I$50, MATCH($AF74,'Detected Compounds limits'!$B$2:$B$50, 0), MATCH(AC$4,'Detected Compounds limits'!$B$2:$I$2,0))</f>
        <v>x</v>
      </c>
      <c r="AD74" s="80"/>
      <c r="AE74" s="81"/>
      <c r="AF74" s="82" t="s">
        <v>30</v>
      </c>
      <c r="AG74" s="80">
        <v>0.23</v>
      </c>
      <c r="AH74" s="80">
        <v>0.28000000000000003</v>
      </c>
      <c r="AI74" s="80">
        <v>0.2</v>
      </c>
      <c r="AJ74" s="80">
        <v>0.41</v>
      </c>
      <c r="AK74" s="80">
        <v>0.2</v>
      </c>
      <c r="AL74" s="80">
        <v>0.22</v>
      </c>
      <c r="AM74" s="80">
        <v>0.26</v>
      </c>
      <c r="AN74" s="80">
        <v>0.25</v>
      </c>
      <c r="AO74" s="80">
        <v>0.26</v>
      </c>
      <c r="AP74" s="83">
        <v>0.41</v>
      </c>
      <c r="AQ74" s="80">
        <f>INDEX('Detected Compounds limits'!$B$2:$H$50, MATCH($AF74,'Detected Compounds limits'!$B$2:$B$50, 0), MATCH(AQ$4,'Detected Compounds limits'!$B$2:$H$2,0))</f>
        <v>0.2</v>
      </c>
      <c r="AR74" s="80">
        <f>INDEX('Detected Compounds limits'!$B$2:$H$50, MATCH($AF74,'Detected Compounds limits'!$B$2:$B$50, 0), MATCH(AR$1,'Detected Compounds limits'!$B$2:$H$2,0))</f>
        <v>10</v>
      </c>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1"/>
      <c r="CA74" s="51"/>
      <c r="CB74" s="51"/>
      <c r="CC74" s="51"/>
      <c r="CD74" s="51"/>
      <c r="CE74" s="51"/>
      <c r="CF74" s="52"/>
      <c r="CG74" s="69"/>
      <c r="CH74" s="70"/>
      <c r="CI74" s="70"/>
      <c r="CJ74" s="70"/>
      <c r="CK74" s="70"/>
      <c r="CL74" s="70"/>
      <c r="CM74" s="70"/>
      <c r="CN74" s="70"/>
      <c r="CO74" s="70"/>
      <c r="CP74" s="70"/>
      <c r="CQ74" s="52"/>
      <c r="CR74" s="54"/>
      <c r="CS74" s="54"/>
      <c r="CT74" s="54" t="s">
        <v>209</v>
      </c>
      <c r="CU74" s="54"/>
      <c r="CV74" s="54" t="s">
        <v>209</v>
      </c>
      <c r="CW74" s="54"/>
      <c r="CX74" s="54"/>
      <c r="CY74" s="54"/>
      <c r="CZ74" s="54"/>
    </row>
    <row r="75" spans="1:104" x14ac:dyDescent="0.25">
      <c r="A75" s="27"/>
      <c r="B75" s="27"/>
      <c r="C75" s="27"/>
      <c r="D75" s="27"/>
      <c r="E75" s="27"/>
      <c r="F75" s="27"/>
      <c r="G75" s="27"/>
      <c r="H75" s="27"/>
      <c r="I75" s="27"/>
      <c r="J75" s="27"/>
      <c r="K75" s="51"/>
      <c r="L75" s="51"/>
      <c r="M75" s="51"/>
      <c r="N75" s="51"/>
      <c r="O75" s="51"/>
      <c r="P75" s="51"/>
      <c r="Q75" s="51"/>
      <c r="R75" s="51"/>
      <c r="S75" s="51"/>
      <c r="T75" s="51"/>
      <c r="U75" s="52"/>
      <c r="V75" s="52"/>
      <c r="W75" s="52"/>
      <c r="X75" s="52"/>
      <c r="Y75" s="52"/>
      <c r="Z75" s="52"/>
      <c r="AA75" s="52"/>
      <c r="AB75" s="52"/>
      <c r="AC75" s="80" t="str">
        <f>INDEX('Detected Compounds limits'!$B$2:$I$50, MATCH($AF75,'Detected Compounds limits'!$B$2:$B$50, 0), MATCH(AC$4,'Detected Compounds limits'!$B$2:$I$2,0))</f>
        <v xml:space="preserve"> </v>
      </c>
      <c r="AD75" s="80"/>
      <c r="AE75" s="81"/>
      <c r="AF75" s="82" t="s">
        <v>22</v>
      </c>
      <c r="AG75" s="80">
        <v>2.9999999999999997E-5</v>
      </c>
      <c r="AH75" s="80">
        <v>4.0000000000000003E-5</v>
      </c>
      <c r="AI75" s="80">
        <v>4.2999999999999995E-5</v>
      </c>
      <c r="AJ75" s="80">
        <v>2.3999999999999998E-4</v>
      </c>
      <c r="AK75" s="80"/>
      <c r="AL75" s="80"/>
      <c r="AM75" s="80">
        <v>3.5999999999999994E-5</v>
      </c>
      <c r="AN75" s="80">
        <v>4.0000000000000003E-5</v>
      </c>
      <c r="AO75" s="80"/>
      <c r="AP75" s="83">
        <v>2.3999999999999998E-4</v>
      </c>
      <c r="AQ75" s="80">
        <f>INDEX('Detected Compounds limits'!$B$2:$H$50, MATCH($AF75,'Detected Compounds limits'!$B$2:$B$50, 0), MATCH(AQ$4,'Detected Compounds limits'!$B$2:$H$2,0))</f>
        <v>3.0000000000000001E-5</v>
      </c>
      <c r="AR75" s="80">
        <f>INDEX('Detected Compounds limits'!$B$2:$H$50, MATCH($AF75,'Detected Compounds limits'!$B$2:$B$50, 0), MATCH(AR$1,'Detected Compounds limits'!$B$2:$H$2,0))</f>
        <v>4.6000000000000001E-4</v>
      </c>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1"/>
      <c r="CA75" s="51"/>
      <c r="CB75" s="51"/>
      <c r="CC75" s="51"/>
      <c r="CD75" s="51"/>
      <c r="CE75" s="51"/>
      <c r="CF75" s="52"/>
      <c r="CG75" s="69"/>
      <c r="CH75" s="70"/>
      <c r="CI75" s="70"/>
      <c r="CJ75" s="70"/>
      <c r="CK75" s="70"/>
      <c r="CL75" s="70"/>
      <c r="CM75" s="70"/>
      <c r="CN75" s="70"/>
      <c r="CO75" s="70"/>
      <c r="CP75" s="70"/>
      <c r="CQ75" s="52"/>
      <c r="CR75" s="54"/>
      <c r="CS75" s="54"/>
      <c r="CT75" s="54"/>
      <c r="CU75" s="54"/>
      <c r="CV75" s="54"/>
      <c r="CW75" s="56"/>
      <c r="CX75" s="54"/>
      <c r="CY75" s="54"/>
      <c r="CZ75" s="54"/>
    </row>
    <row r="76" spans="1:104" x14ac:dyDescent="0.25">
      <c r="A76" s="27"/>
      <c r="B76" s="27"/>
      <c r="C76" s="27"/>
      <c r="D76" s="27"/>
      <c r="E76" s="27"/>
      <c r="F76" s="27"/>
      <c r="G76" s="27"/>
      <c r="H76" s="27"/>
      <c r="I76" s="27"/>
      <c r="J76" s="27"/>
      <c r="K76" s="51"/>
      <c r="L76" s="51"/>
      <c r="M76" s="51"/>
      <c r="N76" s="51"/>
      <c r="O76" s="51"/>
      <c r="P76" s="51"/>
      <c r="Q76" s="51"/>
      <c r="R76" s="51"/>
      <c r="S76" s="51"/>
      <c r="T76" s="51"/>
      <c r="U76" s="52"/>
      <c r="V76" s="52"/>
      <c r="W76" s="52"/>
      <c r="X76" s="52"/>
      <c r="Y76" s="52"/>
      <c r="Z76" s="52"/>
      <c r="AA76" s="52"/>
      <c r="AB76" s="52"/>
      <c r="AC76" s="80" t="str">
        <f>INDEX('Detected Compounds limits'!$B$2:$I$50, MATCH($AF76,'Detected Compounds limits'!$B$2:$B$50, 0), MATCH(AC$4,'Detected Compounds limits'!$B$2:$I$2,0))</f>
        <v xml:space="preserve"> </v>
      </c>
      <c r="AD76" s="80"/>
      <c r="AE76" s="81"/>
      <c r="AF76" s="82" t="s">
        <v>24</v>
      </c>
      <c r="AG76" s="80">
        <v>2.9999999999999997E-5</v>
      </c>
      <c r="AH76" s="80"/>
      <c r="AI76" s="80"/>
      <c r="AJ76" s="80"/>
      <c r="AK76" s="80"/>
      <c r="AL76" s="80"/>
      <c r="AM76" s="80"/>
      <c r="AN76" s="80"/>
      <c r="AO76" s="80"/>
      <c r="AP76" s="83">
        <v>2.9999999999999997E-5</v>
      </c>
      <c r="AQ76" s="80">
        <f>INDEX('Detected Compounds limits'!$B$2:$H$50, MATCH($AF76,'Detected Compounds limits'!$B$2:$B$50, 0), MATCH(AQ$4,'Detected Compounds limits'!$B$2:$H$2,0))</f>
        <v>3.0000000000000001E-5</v>
      </c>
      <c r="AR76" s="80">
        <f>INDEX('Detected Compounds limits'!$B$2:$H$50, MATCH($AF76,'Detected Compounds limits'!$B$2:$B$50, 0), MATCH(AR$1,'Detected Compounds limits'!$B$2:$H$2,0))</f>
        <v>0.1</v>
      </c>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1"/>
      <c r="CA76" s="51"/>
      <c r="CB76" s="51"/>
      <c r="CC76" s="51"/>
      <c r="CD76" s="51"/>
      <c r="CE76" s="51"/>
      <c r="CF76" s="52"/>
      <c r="CG76" s="69"/>
      <c r="CH76" s="70"/>
      <c r="CI76" s="70"/>
      <c r="CJ76" s="70"/>
      <c r="CK76" s="70"/>
      <c r="CL76" s="70"/>
      <c r="CM76" s="70"/>
      <c r="CN76" s="70"/>
      <c r="CO76" s="70"/>
      <c r="CP76" s="70"/>
      <c r="CQ76" s="52"/>
      <c r="CR76" s="55" t="s">
        <v>209</v>
      </c>
      <c r="CS76" s="55"/>
      <c r="CT76" s="55"/>
      <c r="CU76" s="55"/>
      <c r="CV76" s="55"/>
      <c r="CW76" s="55"/>
      <c r="CX76" s="55"/>
      <c r="CY76" s="55"/>
      <c r="CZ76" s="55"/>
    </row>
    <row r="77" spans="1:104" x14ac:dyDescent="0.25">
      <c r="A77" s="27"/>
      <c r="B77" s="27"/>
      <c r="C77" s="27"/>
      <c r="D77" s="27"/>
      <c r="E77" s="27"/>
      <c r="F77" s="27"/>
      <c r="G77" s="27"/>
      <c r="H77" s="27"/>
      <c r="I77" s="27"/>
      <c r="J77" s="27"/>
      <c r="K77" s="51"/>
      <c r="L77" s="51"/>
      <c r="M77" s="51"/>
      <c r="N77" s="51"/>
      <c r="O77" s="51"/>
      <c r="P77" s="51"/>
      <c r="Q77" s="51"/>
      <c r="R77" s="51"/>
      <c r="S77" s="51"/>
      <c r="T77" s="51"/>
      <c r="U77" s="52"/>
      <c r="V77" s="52"/>
      <c r="W77" s="52"/>
      <c r="X77" s="52"/>
      <c r="Y77" s="52"/>
      <c r="Z77" s="52"/>
      <c r="AA77" s="52"/>
      <c r="AB77" s="52"/>
      <c r="AC77" s="80" t="str">
        <f>INDEX('Detected Compounds limits'!$B$2:$I$50, MATCH($AF77,'Detected Compounds limits'!$B$2:$B$50, 0), MATCH(AC$4,'Detected Compounds limits'!$B$2:$I$2,0))</f>
        <v xml:space="preserve"> </v>
      </c>
      <c r="AD77" s="80"/>
      <c r="AE77" s="81"/>
      <c r="AF77" s="82" t="s">
        <v>28</v>
      </c>
      <c r="AG77" s="80"/>
      <c r="AH77" s="80"/>
      <c r="AI77" s="80">
        <v>1E-4</v>
      </c>
      <c r="AJ77" s="80">
        <v>7.3999999999999996E-5</v>
      </c>
      <c r="AK77" s="80"/>
      <c r="AL77" s="80"/>
      <c r="AM77" s="80"/>
      <c r="AN77" s="80"/>
      <c r="AO77" s="80">
        <v>3.8000000000000002E-5</v>
      </c>
      <c r="AP77" s="83">
        <v>1E-4</v>
      </c>
      <c r="AQ77" s="80">
        <f>INDEX('Detected Compounds limits'!$B$2:$H$50, MATCH($AF77,'Detected Compounds limits'!$B$2:$B$50, 0), MATCH(AQ$4,'Detected Compounds limits'!$B$2:$H$2,0))</f>
        <v>3.0000000000000001E-5</v>
      </c>
      <c r="AR77" s="80">
        <f>INDEX('Detected Compounds limits'!$B$2:$H$50, MATCH($AF77,'Detected Compounds limits'!$B$2:$B$50, 0), MATCH(AR$1,'Detected Compounds limits'!$B$2:$H$2,0))</f>
        <v>0.1</v>
      </c>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1"/>
      <c r="CA77" s="51"/>
      <c r="CB77" s="51"/>
      <c r="CC77" s="51"/>
      <c r="CD77" s="51"/>
      <c r="CE77" s="51"/>
      <c r="CF77" s="52"/>
      <c r="CG77" s="69"/>
      <c r="CH77" s="70"/>
      <c r="CI77" s="70"/>
      <c r="CJ77" s="70"/>
      <c r="CK77" s="70"/>
      <c r="CL77" s="70"/>
      <c r="CM77" s="70"/>
      <c r="CN77" s="70"/>
      <c r="CO77" s="70"/>
      <c r="CP77" s="70"/>
      <c r="CQ77" s="52"/>
      <c r="CR77" s="55"/>
      <c r="CS77" s="55"/>
      <c r="CT77" s="55"/>
      <c r="CU77" s="55"/>
      <c r="CV77" s="55"/>
      <c r="CW77" s="55"/>
      <c r="CX77" s="55"/>
      <c r="CY77" s="55"/>
      <c r="CZ77" s="55"/>
    </row>
    <row r="78" spans="1:104" x14ac:dyDescent="0.25">
      <c r="A78" s="27"/>
      <c r="B78" s="27"/>
      <c r="C78" s="27"/>
      <c r="D78" s="27"/>
      <c r="E78" s="27"/>
      <c r="F78" s="27"/>
      <c r="G78" s="27"/>
      <c r="H78" s="27"/>
      <c r="I78" s="27"/>
      <c r="J78" s="27"/>
      <c r="K78" s="51"/>
      <c r="L78" s="51"/>
      <c r="M78" s="51"/>
      <c r="N78" s="51"/>
      <c r="O78" s="51"/>
      <c r="P78" s="51"/>
      <c r="Q78" s="51"/>
      <c r="R78" s="51"/>
      <c r="S78" s="51"/>
      <c r="T78" s="51"/>
      <c r="U78" s="52"/>
      <c r="V78" s="52"/>
      <c r="W78" s="52"/>
      <c r="X78" s="52"/>
      <c r="Y78" s="52"/>
      <c r="Z78" s="52"/>
      <c r="AA78" s="52"/>
      <c r="AB78" s="52"/>
      <c r="AC78" s="80" t="str">
        <f>INDEX('Detected Compounds limits'!$B$2:$I$50, MATCH($AF78,'Detected Compounds limits'!$B$2:$B$50, 0), MATCH(AC$4,'Detected Compounds limits'!$B$2:$I$2,0))</f>
        <v xml:space="preserve"> </v>
      </c>
      <c r="AD78" s="80"/>
      <c r="AE78" s="81"/>
      <c r="AF78" s="82" t="s">
        <v>31</v>
      </c>
      <c r="AG78" s="80"/>
      <c r="AH78" s="80"/>
      <c r="AI78" s="80">
        <v>2.9999999999999997E-5</v>
      </c>
      <c r="AJ78" s="80">
        <v>2.3000000000000001E-4</v>
      </c>
      <c r="AK78" s="80"/>
      <c r="AL78" s="80">
        <v>2.9999999999999997E-5</v>
      </c>
      <c r="AM78" s="80"/>
      <c r="AN78" s="80"/>
      <c r="AO78" s="80">
        <v>3.8999999999999999E-5</v>
      </c>
      <c r="AP78" s="83">
        <v>2.3000000000000001E-4</v>
      </c>
      <c r="AQ78" s="80">
        <f>INDEX('Detected Compounds limits'!$B$2:$H$50, MATCH($AF78,'Detected Compounds limits'!$B$2:$B$50, 0), MATCH(AQ$4,'Detected Compounds limits'!$B$2:$H$2,0))</f>
        <v>3.0000000000000001E-5</v>
      </c>
      <c r="AR78" s="80">
        <f>INDEX('Detected Compounds limits'!$B$2:$H$50, MATCH($AF78,'Detected Compounds limits'!$B$2:$B$50, 0), MATCH(AR$1,'Detected Compounds limits'!$B$2:$H$2,0))</f>
        <v>3.0000000000000001E-5</v>
      </c>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1"/>
      <c r="CA78" s="51"/>
      <c r="CB78" s="51"/>
      <c r="CC78" s="51"/>
      <c r="CD78" s="51"/>
      <c r="CE78" s="51"/>
      <c r="CF78" s="52"/>
      <c r="CG78" s="69"/>
      <c r="CH78" s="70"/>
      <c r="CI78" s="70"/>
      <c r="CJ78" s="70"/>
      <c r="CK78" s="70"/>
      <c r="CL78" s="70"/>
      <c r="CM78" s="70"/>
      <c r="CN78" s="70"/>
      <c r="CO78" s="70"/>
      <c r="CP78" s="70"/>
      <c r="CQ78" s="52"/>
      <c r="CR78" s="55"/>
      <c r="CS78" s="55"/>
      <c r="CT78" s="55"/>
      <c r="CU78" s="55"/>
      <c r="CV78" s="55"/>
      <c r="CW78" s="55" t="s">
        <v>209</v>
      </c>
      <c r="CX78" s="55"/>
      <c r="CY78" s="55"/>
      <c r="CZ78" s="55"/>
    </row>
    <row r="79" spans="1:104" x14ac:dyDescent="0.25">
      <c r="A79" s="27"/>
      <c r="B79" s="27"/>
      <c r="C79" s="27"/>
      <c r="D79" s="27"/>
      <c r="E79" s="27"/>
      <c r="F79" s="27"/>
      <c r="G79" s="27"/>
      <c r="H79" s="27"/>
      <c r="I79" s="27"/>
      <c r="J79" s="27"/>
      <c r="K79" s="51"/>
      <c r="L79" s="51"/>
      <c r="M79" s="51"/>
      <c r="N79" s="51"/>
      <c r="O79" s="51"/>
      <c r="P79" s="51"/>
      <c r="Q79" s="51"/>
      <c r="R79" s="51"/>
      <c r="S79" s="51"/>
      <c r="T79" s="51"/>
      <c r="U79" s="52"/>
      <c r="V79" s="52"/>
      <c r="W79" s="52"/>
      <c r="X79" s="52"/>
      <c r="Y79" s="52"/>
      <c r="Z79" s="52"/>
      <c r="AA79" s="52"/>
      <c r="AB79" s="52"/>
      <c r="AC79" s="80" t="str">
        <f>INDEX('Detected Compounds limits'!$B$2:$I$50, MATCH($AF79,'Detected Compounds limits'!$B$2:$B$50, 0), MATCH(AC$4,'Detected Compounds limits'!$B$2:$I$2,0))</f>
        <v xml:space="preserve"> </v>
      </c>
      <c r="AD79" s="80"/>
      <c r="AE79" s="81"/>
      <c r="AF79" s="82" t="s">
        <v>33</v>
      </c>
      <c r="AG79" s="80"/>
      <c r="AH79" s="80"/>
      <c r="AI79" s="80"/>
      <c r="AJ79" s="80">
        <v>5.0000000000000002E-5</v>
      </c>
      <c r="AK79" s="80"/>
      <c r="AL79" s="80"/>
      <c r="AM79" s="80"/>
      <c r="AN79" s="80"/>
      <c r="AO79" s="80">
        <v>5.0000000000000002E-5</v>
      </c>
      <c r="AP79" s="83">
        <v>5.0000000000000002E-5</v>
      </c>
      <c r="AQ79" s="80">
        <f>INDEX('Detected Compounds limits'!$B$2:$H$50, MATCH($AF79,'Detected Compounds limits'!$B$2:$B$50, 0), MATCH(AQ$4,'Detected Compounds limits'!$B$2:$H$2,0))</f>
        <v>5.0000000000000002E-5</v>
      </c>
      <c r="AR79" s="80">
        <f>INDEX('Detected Compounds limits'!$B$2:$H$50, MATCH($AF79,'Detected Compounds limits'!$B$2:$B$50, 0), MATCH(AR$1,'Detected Compounds limits'!$B$2:$H$2,0))</f>
        <v>0.1</v>
      </c>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1"/>
      <c r="CA79" s="51"/>
      <c r="CB79" s="51"/>
      <c r="CC79" s="51"/>
      <c r="CD79" s="51"/>
      <c r="CE79" s="51"/>
      <c r="CF79" s="52"/>
      <c r="CG79" s="69"/>
      <c r="CH79" s="70"/>
      <c r="CI79" s="70"/>
      <c r="CJ79" s="70"/>
      <c r="CK79" s="70"/>
      <c r="CL79" s="70"/>
      <c r="CM79" s="70"/>
      <c r="CN79" s="70"/>
      <c r="CO79" s="70"/>
      <c r="CP79" s="70"/>
      <c r="CQ79" s="52"/>
      <c r="CR79" s="54"/>
      <c r="CS79" s="54"/>
      <c r="CT79" s="54"/>
      <c r="CU79" s="54" t="s">
        <v>209</v>
      </c>
      <c r="CV79" s="54"/>
      <c r="CW79" s="54"/>
      <c r="CX79" s="54"/>
      <c r="CY79" s="54"/>
      <c r="CZ79" s="54" t="s">
        <v>209</v>
      </c>
    </row>
    <row r="80" spans="1:104" x14ac:dyDescent="0.25">
      <c r="A80" s="27"/>
      <c r="B80" s="27"/>
      <c r="C80" s="27"/>
      <c r="D80" s="27"/>
      <c r="E80" s="27"/>
      <c r="F80" s="27"/>
      <c r="G80" s="27"/>
      <c r="H80" s="27"/>
      <c r="I80" s="27"/>
      <c r="J80" s="27"/>
      <c r="K80" s="51"/>
      <c r="L80" s="51"/>
      <c r="M80" s="51"/>
      <c r="N80" s="51"/>
      <c r="O80" s="51"/>
      <c r="P80" s="51"/>
      <c r="Q80" s="51"/>
      <c r="R80" s="51"/>
      <c r="S80" s="51"/>
      <c r="T80" s="51"/>
      <c r="U80" s="52"/>
      <c r="V80" s="52"/>
      <c r="W80" s="52"/>
      <c r="X80" s="52"/>
      <c r="Y80" s="52"/>
      <c r="Z80" s="52"/>
      <c r="AA80" s="52"/>
      <c r="AB80" s="52"/>
      <c r="AC80" s="80" t="str">
        <f>INDEX('Detected Compounds limits'!$B$2:$I$50, MATCH($AF80,'Detected Compounds limits'!$B$2:$B$50, 0), MATCH(AC$4,'Detected Compounds limits'!$B$2:$I$2,0))</f>
        <v>x</v>
      </c>
      <c r="AD80" s="80"/>
      <c r="AE80" s="81"/>
      <c r="AF80" s="82" t="s">
        <v>45</v>
      </c>
      <c r="AG80" s="80">
        <v>6.7000000000000004E-2</v>
      </c>
      <c r="AH80" s="80">
        <v>5.7000000000000002E-2</v>
      </c>
      <c r="AI80" s="80">
        <v>0.05</v>
      </c>
      <c r="AJ80" s="80">
        <v>0.05</v>
      </c>
      <c r="AK80" s="80">
        <v>0.05</v>
      </c>
      <c r="AL80" s="80">
        <v>0.05</v>
      </c>
      <c r="AM80" s="80">
        <v>0.05</v>
      </c>
      <c r="AN80" s="80">
        <v>0.05</v>
      </c>
      <c r="AO80" s="80">
        <v>0.05</v>
      </c>
      <c r="AP80" s="83">
        <v>6.7000000000000004E-2</v>
      </c>
      <c r="AQ80" s="80">
        <f>INDEX('Detected Compounds limits'!$B$2:$H$50, MATCH($AF80,'Detected Compounds limits'!$B$2:$B$50, 0), MATCH(AQ$4,'Detected Compounds limits'!$B$2:$H$2,0))</f>
        <v>0.05</v>
      </c>
      <c r="AR80" s="80">
        <f>INDEX('Detected Compounds limits'!$B$2:$H$50, MATCH($AF80,'Detected Compounds limits'!$B$2:$B$50, 0), MATCH(AR$1,'Detected Compounds limits'!$B$2:$H$2,0))</f>
        <v>10</v>
      </c>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1"/>
      <c r="CA80" s="51"/>
      <c r="CB80" s="51"/>
      <c r="CC80" s="51"/>
      <c r="CD80" s="51"/>
      <c r="CE80" s="51"/>
      <c r="CF80" s="52"/>
      <c r="CG80" s="69"/>
      <c r="CH80" s="70"/>
      <c r="CI80" s="70"/>
      <c r="CJ80" s="70"/>
      <c r="CK80" s="70"/>
      <c r="CL80" s="70"/>
      <c r="CM80" s="70"/>
      <c r="CN80" s="70"/>
      <c r="CO80" s="70"/>
      <c r="CP80" s="70"/>
      <c r="CQ80" s="52"/>
      <c r="CR80" s="55"/>
      <c r="CS80" s="55"/>
      <c r="CT80" s="55" t="s">
        <v>209</v>
      </c>
      <c r="CU80" s="55" t="s">
        <v>209</v>
      </c>
      <c r="CV80" s="55" t="s">
        <v>209</v>
      </c>
      <c r="CW80" s="55" t="s">
        <v>209</v>
      </c>
      <c r="CX80" s="55" t="s">
        <v>209</v>
      </c>
      <c r="CY80" s="55" t="s">
        <v>209</v>
      </c>
      <c r="CZ80" s="55" t="s">
        <v>209</v>
      </c>
    </row>
    <row r="81" spans="1:104" x14ac:dyDescent="0.25">
      <c r="A81" s="27"/>
      <c r="B81" s="27"/>
      <c r="C81" s="27"/>
      <c r="D81" s="27"/>
      <c r="E81" s="27"/>
      <c r="F81" s="27"/>
      <c r="G81" s="27"/>
      <c r="H81" s="27"/>
      <c r="I81" s="27"/>
      <c r="J81" s="27"/>
      <c r="K81" s="51"/>
      <c r="L81" s="51"/>
      <c r="M81" s="51"/>
      <c r="N81" s="51"/>
      <c r="O81" s="51"/>
      <c r="P81" s="51"/>
      <c r="Q81" s="51"/>
      <c r="R81" s="51"/>
      <c r="S81" s="51"/>
      <c r="T81" s="51"/>
      <c r="U81" s="52"/>
      <c r="V81" s="52"/>
      <c r="W81" s="52"/>
      <c r="X81" s="52"/>
      <c r="Y81" s="52"/>
      <c r="Z81" s="52"/>
      <c r="AA81" s="52"/>
      <c r="AB81" s="52"/>
      <c r="AC81" s="80" t="str">
        <f>INDEX('Detected Compounds limits'!$B$2:$I$50, MATCH($AF81,'Detected Compounds limits'!$B$2:$B$50, 0), MATCH(AC$4,'Detected Compounds limits'!$B$2:$I$2,0))</f>
        <v>x</v>
      </c>
      <c r="AD81" s="80"/>
      <c r="AE81" s="81"/>
      <c r="AF81" s="82" t="s">
        <v>48</v>
      </c>
      <c r="AG81" s="80">
        <v>3.3000000000000002E-2</v>
      </c>
      <c r="AH81" s="80">
        <v>0.03</v>
      </c>
      <c r="AI81" s="80">
        <v>0.02</v>
      </c>
      <c r="AJ81" s="80">
        <v>0.02</v>
      </c>
      <c r="AK81" s="80">
        <v>0.02</v>
      </c>
      <c r="AL81" s="80">
        <v>0.02</v>
      </c>
      <c r="AM81" s="80">
        <v>2.4E-2</v>
      </c>
      <c r="AN81" s="80">
        <v>0.02</v>
      </c>
      <c r="AO81" s="80">
        <v>2.5000000000000001E-2</v>
      </c>
      <c r="AP81" s="83">
        <v>3.3000000000000002E-2</v>
      </c>
      <c r="AQ81" s="80">
        <f>INDEX('Detected Compounds limits'!$B$2:$H$50, MATCH($AF81,'Detected Compounds limits'!$B$2:$B$50, 0), MATCH(AQ$4,'Detected Compounds limits'!$B$2:$H$2,0))</f>
        <v>0.02</v>
      </c>
      <c r="AR81" s="80">
        <f>INDEX('Detected Compounds limits'!$B$2:$H$50, MATCH($AF81,'Detected Compounds limits'!$B$2:$B$50, 0), MATCH(AR$1,'Detected Compounds limits'!$B$2:$H$2,0))</f>
        <v>10</v>
      </c>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1"/>
      <c r="CA81" s="51"/>
      <c r="CB81" s="51"/>
      <c r="CC81" s="51"/>
      <c r="CD81" s="51"/>
      <c r="CE81" s="51"/>
      <c r="CF81" s="52"/>
      <c r="CG81" s="69"/>
      <c r="CH81" s="70"/>
      <c r="CI81" s="70"/>
      <c r="CJ81" s="70"/>
      <c r="CK81" s="70"/>
      <c r="CL81" s="70"/>
      <c r="CM81" s="70"/>
      <c r="CN81" s="70"/>
      <c r="CO81" s="70"/>
      <c r="CP81" s="70"/>
      <c r="CQ81" s="52"/>
      <c r="CR81" s="55"/>
      <c r="CS81" s="55"/>
      <c r="CT81" s="55" t="s">
        <v>209</v>
      </c>
      <c r="CU81" s="55" t="s">
        <v>209</v>
      </c>
      <c r="CV81" s="55"/>
      <c r="CW81" s="55" t="s">
        <v>209</v>
      </c>
      <c r="CX81" s="55"/>
      <c r="CY81" s="55"/>
      <c r="CZ81" s="55"/>
    </row>
    <row r="82" spans="1:104" x14ac:dyDescent="0.25">
      <c r="A82" s="27"/>
      <c r="B82" s="27"/>
      <c r="C82" s="27"/>
      <c r="D82" s="27"/>
      <c r="E82" s="27"/>
      <c r="F82" s="27"/>
      <c r="G82" s="27"/>
      <c r="H82" s="27"/>
      <c r="I82" s="27"/>
      <c r="J82" s="27"/>
      <c r="K82" s="51"/>
      <c r="L82" s="51"/>
      <c r="M82" s="51"/>
      <c r="N82" s="51"/>
      <c r="O82" s="51"/>
      <c r="P82" s="51"/>
      <c r="Q82" s="51"/>
      <c r="R82" s="51"/>
      <c r="S82" s="51"/>
      <c r="T82" s="51"/>
      <c r="U82" s="52"/>
      <c r="V82" s="52"/>
      <c r="W82" s="52"/>
      <c r="X82" s="52"/>
      <c r="Y82" s="52"/>
      <c r="Z82" s="52"/>
      <c r="AA82" s="52"/>
      <c r="AB82" s="52"/>
      <c r="AC82" s="80" t="str">
        <f>INDEX('Detected Compounds limits'!$B$2:$I$50, MATCH($AF82,'Detected Compounds limits'!$B$2:$B$50, 0), MATCH(AC$4,'Detected Compounds limits'!$B$2:$I$2,0))</f>
        <v xml:space="preserve"> </v>
      </c>
      <c r="AD82" s="80"/>
      <c r="AE82" s="81"/>
      <c r="AF82" s="82" t="s">
        <v>51</v>
      </c>
      <c r="AG82" s="80"/>
      <c r="AH82" s="80"/>
      <c r="AI82" s="80">
        <v>1.7000000000000001E-2</v>
      </c>
      <c r="AJ82" s="80">
        <v>0.15</v>
      </c>
      <c r="AK82" s="80"/>
      <c r="AL82" s="80"/>
      <c r="AM82" s="80"/>
      <c r="AN82" s="80"/>
      <c r="AO82" s="80"/>
      <c r="AP82" s="83">
        <v>0.15</v>
      </c>
      <c r="AQ82" s="80">
        <f>INDEX('Detected Compounds limits'!$B$2:$H$50, MATCH($AF82,'Detected Compounds limits'!$B$2:$B$50, 0), MATCH(AQ$4,'Detected Compounds limits'!$B$2:$H$2,0))</f>
        <v>1.7000000000000001E-2</v>
      </c>
      <c r="AR82" s="80">
        <f>INDEX('Detected Compounds limits'!$B$2:$H$50, MATCH($AF82,'Detected Compounds limits'!$B$2:$B$50, 0), MATCH(AR$1,'Detected Compounds limits'!$B$2:$H$2,0))</f>
        <v>0.1</v>
      </c>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1"/>
      <c r="CA82" s="51"/>
      <c r="CB82" s="51"/>
      <c r="CC82" s="51"/>
      <c r="CD82" s="51"/>
      <c r="CE82" s="51"/>
      <c r="CF82" s="52"/>
      <c r="CG82" s="69"/>
      <c r="CH82" s="70"/>
      <c r="CI82" s="70"/>
      <c r="CJ82" s="70"/>
      <c r="CK82" s="70"/>
      <c r="CL82" s="70"/>
      <c r="CM82" s="70"/>
      <c r="CN82" s="70"/>
      <c r="CO82" s="70"/>
      <c r="CP82" s="70"/>
      <c r="CQ82" s="52"/>
      <c r="CR82" s="55"/>
      <c r="CS82" s="55"/>
      <c r="CT82" s="55" t="s">
        <v>209</v>
      </c>
      <c r="CU82" s="55"/>
      <c r="CV82" s="55"/>
      <c r="CW82" s="55"/>
      <c r="CX82" s="55"/>
      <c r="CY82" s="55"/>
      <c r="CZ82" s="55"/>
    </row>
    <row r="83" spans="1:104" x14ac:dyDescent="0.25">
      <c r="A83" s="27"/>
      <c r="B83" s="27"/>
      <c r="C83" s="27"/>
      <c r="D83" s="27"/>
      <c r="E83" s="27"/>
      <c r="F83" s="27"/>
      <c r="G83" s="27"/>
      <c r="H83" s="27"/>
      <c r="I83" s="27"/>
      <c r="J83" s="27"/>
      <c r="K83" s="51"/>
      <c r="L83" s="51"/>
      <c r="M83" s="51"/>
      <c r="N83" s="51"/>
      <c r="O83" s="51"/>
      <c r="P83" s="51"/>
      <c r="Q83" s="51"/>
      <c r="R83" s="51"/>
      <c r="S83" s="51"/>
      <c r="T83" s="51"/>
      <c r="U83" s="52"/>
      <c r="V83" s="52"/>
      <c r="W83" s="52"/>
      <c r="X83" s="52"/>
      <c r="Y83" s="52"/>
      <c r="Z83" s="52"/>
      <c r="AA83" s="52"/>
      <c r="AB83" s="52"/>
      <c r="AC83" s="80" t="str">
        <f>INDEX('Detected Compounds limits'!$B$2:$I$50, MATCH($AF83,'Detected Compounds limits'!$B$2:$B$50, 0), MATCH(AC$4,'Detected Compounds limits'!$B$2:$I$2,0))</f>
        <v>x</v>
      </c>
      <c r="AD83" s="80"/>
      <c r="AE83" s="81"/>
      <c r="AF83" s="82" t="s">
        <v>55</v>
      </c>
      <c r="AG83" s="80"/>
      <c r="AH83" s="80"/>
      <c r="AI83" s="80">
        <v>0.05</v>
      </c>
      <c r="AJ83" s="80">
        <v>0.1</v>
      </c>
      <c r="AK83" s="80">
        <v>9.1999999999999998E-2</v>
      </c>
      <c r="AL83" s="80">
        <v>0.05</v>
      </c>
      <c r="AM83" s="80">
        <v>0.05</v>
      </c>
      <c r="AN83" s="80">
        <v>0.05</v>
      </c>
      <c r="AO83" s="80">
        <v>0.05</v>
      </c>
      <c r="AP83" s="83">
        <v>0.1</v>
      </c>
      <c r="AQ83" s="80">
        <f>INDEX('Detected Compounds limits'!$B$2:$H$50, MATCH($AF83,'Detected Compounds limits'!$B$2:$B$50, 0), MATCH(AQ$4,'Detected Compounds limits'!$B$2:$H$2,0))</f>
        <v>0.05</v>
      </c>
      <c r="AR83" s="80">
        <f>INDEX('Detected Compounds limits'!$B$2:$H$50, MATCH($AF83,'Detected Compounds limits'!$B$2:$B$50, 0), MATCH(AR$1,'Detected Compounds limits'!$B$2:$H$2,0))</f>
        <v>10</v>
      </c>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1"/>
      <c r="CA83" s="51"/>
      <c r="CB83" s="51"/>
      <c r="CC83" s="51"/>
      <c r="CD83" s="51"/>
      <c r="CE83" s="51"/>
      <c r="CF83" s="52"/>
      <c r="CG83" s="69"/>
      <c r="CH83" s="70"/>
      <c r="CI83" s="70"/>
      <c r="CJ83" s="70"/>
      <c r="CK83" s="70"/>
      <c r="CL83" s="70"/>
      <c r="CM83" s="70"/>
      <c r="CN83" s="70"/>
      <c r="CO83" s="70"/>
      <c r="CP83" s="70"/>
      <c r="CQ83" s="52"/>
      <c r="CR83" s="54"/>
      <c r="CS83" s="54"/>
      <c r="CT83" s="54" t="s">
        <v>209</v>
      </c>
      <c r="CU83" s="54"/>
      <c r="CV83" s="54"/>
      <c r="CW83" s="54" t="s">
        <v>209</v>
      </c>
      <c r="CX83" s="54" t="s">
        <v>209</v>
      </c>
      <c r="CY83" s="54" t="s">
        <v>209</v>
      </c>
      <c r="CZ83" s="54" t="s">
        <v>209</v>
      </c>
    </row>
    <row r="84" spans="1:104" x14ac:dyDescent="0.25">
      <c r="A84" s="27"/>
      <c r="B84" s="27"/>
      <c r="C84" s="27"/>
      <c r="D84" s="27"/>
      <c r="E84" s="27"/>
      <c r="F84" s="27"/>
      <c r="G84" s="27"/>
      <c r="H84" s="27"/>
      <c r="I84" s="27"/>
      <c r="J84" s="27"/>
      <c r="K84" s="51"/>
      <c r="L84" s="51"/>
      <c r="M84" s="51"/>
      <c r="N84" s="51"/>
      <c r="O84" s="51"/>
      <c r="P84" s="51"/>
      <c r="Q84" s="51"/>
      <c r="R84" s="51"/>
      <c r="S84" s="51"/>
      <c r="T84" s="51"/>
      <c r="U84" s="52"/>
      <c r="V84" s="52"/>
      <c r="W84" s="52"/>
      <c r="X84" s="52"/>
      <c r="Y84" s="52"/>
      <c r="Z84" s="52"/>
      <c r="AA84" s="52"/>
      <c r="AB84" s="52"/>
      <c r="AC84" s="80" t="str">
        <f>INDEX('Detected Compounds limits'!$B$2:$I$50, MATCH($AF84,'Detected Compounds limits'!$B$2:$B$50, 0), MATCH(AC$4,'Detected Compounds limits'!$B$2:$I$2,0))</f>
        <v xml:space="preserve"> </v>
      </c>
      <c r="AD84" s="80" t="s">
        <v>118</v>
      </c>
      <c r="AE84" s="81"/>
      <c r="AF84" s="82" t="s">
        <v>39</v>
      </c>
      <c r="AG84" s="80"/>
      <c r="AH84" s="80">
        <v>1.4999999999999999E-2</v>
      </c>
      <c r="AI84" s="80"/>
      <c r="AJ84" s="80"/>
      <c r="AK84" s="80"/>
      <c r="AL84" s="80"/>
      <c r="AM84" s="80"/>
      <c r="AN84" s="80"/>
      <c r="AO84" s="80">
        <v>0.17</v>
      </c>
      <c r="AP84" s="83">
        <v>0.17</v>
      </c>
      <c r="AQ84" s="80">
        <f>INDEX('Detected Compounds limits'!$B$2:$H$50, MATCH($AF84,'Detected Compounds limits'!$B$2:$B$50, 0), MATCH(AQ$4,'Detected Compounds limits'!$B$2:$H$2,0))</f>
        <v>2.5000000000000001E-3</v>
      </c>
      <c r="AR84" s="80">
        <f>INDEX('Detected Compounds limits'!$B$2:$H$50, MATCH($AF84,'Detected Compounds limits'!$B$2:$B$50, 0), MATCH(AR$1,'Detected Compounds limits'!$B$2:$H$2,0))</f>
        <v>0.1</v>
      </c>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1"/>
      <c r="CA84" s="51"/>
      <c r="CB84" s="51"/>
      <c r="CC84" s="51"/>
      <c r="CD84" s="51"/>
      <c r="CE84" s="51"/>
      <c r="CF84" s="52"/>
      <c r="CG84" s="69"/>
      <c r="CH84" s="70"/>
      <c r="CI84" s="70"/>
      <c r="CJ84" s="70"/>
      <c r="CK84" s="70"/>
      <c r="CL84" s="70"/>
      <c r="CM84" s="70"/>
      <c r="CN84" s="70"/>
      <c r="CO84" s="70"/>
      <c r="CP84" s="70"/>
      <c r="CQ84" s="52"/>
      <c r="CR84" s="54"/>
      <c r="CS84" s="54"/>
      <c r="CT84" s="54"/>
      <c r="CU84" s="54"/>
      <c r="CV84" s="54"/>
      <c r="CW84" s="56"/>
      <c r="CX84" s="54"/>
      <c r="CY84" s="54"/>
      <c r="CZ84" s="54"/>
    </row>
    <row r="85" spans="1:104" x14ac:dyDescent="0.25">
      <c r="A85" s="27"/>
      <c r="B85" s="27"/>
      <c r="C85" s="27"/>
      <c r="D85" s="27"/>
      <c r="E85" s="27"/>
      <c r="F85" s="27"/>
      <c r="G85" s="27"/>
      <c r="H85" s="27"/>
      <c r="I85" s="27"/>
      <c r="J85" s="27"/>
      <c r="K85" s="51"/>
      <c r="L85" s="51"/>
      <c r="M85" s="51"/>
      <c r="N85" s="51"/>
      <c r="O85" s="51"/>
      <c r="P85" s="51"/>
      <c r="Q85" s="51"/>
      <c r="R85" s="51"/>
      <c r="S85" s="51"/>
      <c r="T85" s="51"/>
      <c r="U85" s="52"/>
      <c r="V85" s="52"/>
      <c r="W85" s="52"/>
      <c r="X85" s="52"/>
      <c r="Y85" s="52"/>
      <c r="Z85" s="52"/>
      <c r="AA85" s="52"/>
      <c r="AB85" s="52"/>
      <c r="AC85" s="80" t="str">
        <f>INDEX('Detected Compounds limits'!$B$2:$I$50, MATCH($AF85,'Detected Compounds limits'!$B$2:$B$50, 0), MATCH(AC$4,'Detected Compounds limits'!$B$2:$I$2,0))</f>
        <v xml:space="preserve"> </v>
      </c>
      <c r="AD85" s="80"/>
      <c r="AE85" s="81"/>
      <c r="AF85" s="82" t="s">
        <v>41</v>
      </c>
      <c r="AG85" s="80"/>
      <c r="AH85" s="80"/>
      <c r="AI85" s="80">
        <v>0.04</v>
      </c>
      <c r="AJ85" s="80">
        <v>5.8999999999999997E-2</v>
      </c>
      <c r="AK85" s="80"/>
      <c r="AL85" s="80"/>
      <c r="AM85" s="80"/>
      <c r="AN85" s="80"/>
      <c r="AO85" s="80"/>
      <c r="AP85" s="83">
        <v>5.8999999999999997E-2</v>
      </c>
      <c r="AQ85" s="80">
        <f>INDEX('Detected Compounds limits'!$B$2:$H$50, MATCH($AF85,'Detected Compounds limits'!$B$2:$B$50, 0), MATCH(AQ$4,'Detected Compounds limits'!$B$2:$H$2,0))</f>
        <v>0.04</v>
      </c>
      <c r="AR85" s="80">
        <f>INDEX('Detected Compounds limits'!$B$2:$H$50, MATCH($AF85,'Detected Compounds limits'!$B$2:$B$50, 0), MATCH(AR$1,'Detected Compounds limits'!$B$2:$H$2,0))</f>
        <v>0.1</v>
      </c>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1"/>
      <c r="CA85" s="51"/>
      <c r="CB85" s="51"/>
      <c r="CC85" s="51"/>
      <c r="CD85" s="51"/>
      <c r="CE85" s="51"/>
      <c r="CF85" s="52"/>
      <c r="CG85" s="69"/>
      <c r="CH85" s="70"/>
      <c r="CI85" s="70"/>
      <c r="CJ85" s="70"/>
      <c r="CK85" s="70"/>
      <c r="CL85" s="70"/>
      <c r="CM85" s="70"/>
      <c r="CN85" s="70"/>
      <c r="CO85" s="70"/>
      <c r="CP85" s="70"/>
      <c r="CQ85" s="52"/>
      <c r="CR85" s="55"/>
      <c r="CS85" s="55"/>
      <c r="CT85" s="55" t="s">
        <v>209</v>
      </c>
      <c r="CU85" s="55"/>
      <c r="CV85" s="55"/>
      <c r="CW85" s="55"/>
      <c r="CX85" s="55"/>
      <c r="CY85" s="55"/>
      <c r="CZ85" s="55"/>
    </row>
    <row r="86" spans="1:104" x14ac:dyDescent="0.25">
      <c r="A86" s="27"/>
      <c r="B86" s="27"/>
      <c r="C86" s="27"/>
      <c r="D86" s="27"/>
      <c r="E86" s="27"/>
      <c r="F86" s="27"/>
      <c r="G86" s="27"/>
      <c r="H86" s="27"/>
      <c r="I86" s="27"/>
      <c r="J86" s="27"/>
      <c r="K86" s="51"/>
      <c r="L86" s="51"/>
      <c r="M86" s="51"/>
      <c r="N86" s="51"/>
      <c r="O86" s="51"/>
      <c r="P86" s="51"/>
      <c r="Q86" s="51"/>
      <c r="R86" s="51"/>
      <c r="S86" s="51"/>
      <c r="T86" s="51"/>
      <c r="U86" s="52"/>
      <c r="V86" s="52"/>
      <c r="W86" s="52"/>
      <c r="X86" s="52"/>
      <c r="Y86" s="52"/>
      <c r="Z86" s="52"/>
      <c r="AA86" s="52"/>
      <c r="AB86" s="52"/>
      <c r="AC86" s="80" t="str">
        <f>INDEX('Detected Compounds limits'!$B$2:$I$50, MATCH($AF86,'Detected Compounds limits'!$B$2:$B$50, 0), MATCH(AC$4,'Detected Compounds limits'!$B$2:$I$2,0))</f>
        <v xml:space="preserve"> </v>
      </c>
      <c r="AD86" s="87"/>
      <c r="AE86" s="81"/>
      <c r="AF86" s="82" t="s">
        <v>43</v>
      </c>
      <c r="AG86" s="80"/>
      <c r="AH86" s="80"/>
      <c r="AI86" s="80"/>
      <c r="AJ86" s="80">
        <v>2.5000000000000001E-3</v>
      </c>
      <c r="AK86" s="80"/>
      <c r="AL86" s="80"/>
      <c r="AM86" s="80">
        <v>2.5000000000000001E-3</v>
      </c>
      <c r="AN86" s="80"/>
      <c r="AO86" s="80">
        <v>2.5000000000000001E-3</v>
      </c>
      <c r="AP86" s="83">
        <v>2.5000000000000001E-3</v>
      </c>
      <c r="AQ86" s="80">
        <f>INDEX('Detected Compounds limits'!$B$2:$H$50, MATCH($AF86,'Detected Compounds limits'!$B$2:$B$50, 0), MATCH(AQ$4,'Detected Compounds limits'!$B$2:$H$2,0))</f>
        <v>2.5000000000000001E-3</v>
      </c>
      <c r="AR86" s="80">
        <f>INDEX('Detected Compounds limits'!$B$2:$H$50, MATCH($AF86,'Detected Compounds limits'!$B$2:$B$50, 0), MATCH(AR$1,'Detected Compounds limits'!$B$2:$H$2,0))</f>
        <v>0.1</v>
      </c>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1"/>
      <c r="CA86" s="51"/>
      <c r="CB86" s="51"/>
      <c r="CC86" s="51"/>
      <c r="CD86" s="51"/>
      <c r="CE86" s="51"/>
      <c r="CF86" s="52"/>
      <c r="CG86" s="69"/>
      <c r="CH86" s="70"/>
      <c r="CI86" s="70"/>
      <c r="CJ86" s="70"/>
      <c r="CK86" s="70"/>
      <c r="CL86" s="70"/>
      <c r="CM86" s="70"/>
      <c r="CN86" s="70"/>
      <c r="CO86" s="70"/>
      <c r="CP86" s="70"/>
      <c r="CQ86" s="52"/>
      <c r="CR86" s="55"/>
      <c r="CS86" s="55"/>
      <c r="CT86" s="55"/>
      <c r="CU86" s="55" t="s">
        <v>209</v>
      </c>
      <c r="CV86" s="55"/>
      <c r="CW86" s="55"/>
      <c r="CX86" s="55" t="s">
        <v>209</v>
      </c>
      <c r="CY86" s="55"/>
      <c r="CZ86" s="55" t="s">
        <v>209</v>
      </c>
    </row>
    <row r="87" spans="1:104" x14ac:dyDescent="0.25">
      <c r="A87" s="27"/>
      <c r="B87" s="27"/>
      <c r="C87" s="27"/>
      <c r="D87" s="27"/>
      <c r="E87" s="27"/>
      <c r="F87" s="27"/>
      <c r="G87" s="27"/>
      <c r="H87" s="27"/>
      <c r="I87" s="27"/>
      <c r="J87" s="27"/>
      <c r="K87" s="51"/>
      <c r="L87" s="51"/>
      <c r="M87" s="51"/>
      <c r="N87" s="51"/>
      <c r="O87" s="51"/>
      <c r="P87" s="51"/>
      <c r="Q87" s="51"/>
      <c r="R87" s="51"/>
      <c r="S87" s="51"/>
      <c r="T87" s="51"/>
      <c r="U87" s="52"/>
      <c r="V87" s="52"/>
      <c r="W87" s="52"/>
      <c r="X87" s="52"/>
      <c r="Y87" s="52"/>
      <c r="Z87" s="52"/>
      <c r="AA87" s="52"/>
      <c r="AB87" s="52"/>
      <c r="AC87" s="80" t="str">
        <f>INDEX('Detected Compounds limits'!$B$2:$I$50, MATCH($AF87,'Detected Compounds limits'!$B$2:$B$50, 0), MATCH(AC$4,'Detected Compounds limits'!$B$2:$I$2,0))</f>
        <v xml:space="preserve"> </v>
      </c>
      <c r="AD87" s="80" t="s">
        <v>118</v>
      </c>
      <c r="AE87" s="81"/>
      <c r="AF87" s="82" t="s">
        <v>65</v>
      </c>
      <c r="AG87" s="80"/>
      <c r="AH87" s="80"/>
      <c r="AI87" s="80"/>
      <c r="AJ87" s="80">
        <v>1.4000000000000001E-4</v>
      </c>
      <c r="AK87" s="80"/>
      <c r="AL87" s="80"/>
      <c r="AM87" s="80"/>
      <c r="AN87" s="80"/>
      <c r="AO87" s="80">
        <v>5.1E-5</v>
      </c>
      <c r="AP87" s="83">
        <v>1.4000000000000001E-4</v>
      </c>
      <c r="AQ87" s="80">
        <f>INDEX('Detected Compounds limits'!$B$2:$H$50, MATCH($AF87,'Detected Compounds limits'!$B$2:$B$50, 0), MATCH(AQ$4,'Detected Compounds limits'!$B$2:$H$2,0))</f>
        <v>3.0000000000000001E-5</v>
      </c>
      <c r="AR87" s="80">
        <f>INDEX('Detected Compounds limits'!$B$2:$H$50, MATCH($AF87,'Detected Compounds limits'!$B$2:$B$50, 0), MATCH(AR$1,'Detected Compounds limits'!$B$2:$H$2,0))</f>
        <v>0.1</v>
      </c>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1"/>
      <c r="CA87" s="51"/>
      <c r="CB87" s="51"/>
      <c r="CC87" s="51"/>
      <c r="CD87" s="51"/>
      <c r="CE87" s="51"/>
      <c r="CF87" s="52"/>
      <c r="CG87" s="69"/>
      <c r="CH87" s="70"/>
      <c r="CI87" s="70"/>
      <c r="CJ87" s="70"/>
      <c r="CK87" s="70"/>
      <c r="CL87" s="70"/>
      <c r="CM87" s="70"/>
      <c r="CN87" s="70"/>
      <c r="CO87" s="70"/>
      <c r="CP87" s="70"/>
      <c r="CQ87" s="52"/>
      <c r="CR87" s="55"/>
      <c r="CS87" s="55"/>
      <c r="CT87" s="55"/>
      <c r="CU87" s="55"/>
      <c r="CV87" s="55"/>
      <c r="CW87" s="55"/>
      <c r="CX87" s="55"/>
      <c r="CY87" s="55"/>
      <c r="CZ87" s="55"/>
    </row>
    <row r="88" spans="1:104" x14ac:dyDescent="0.25">
      <c r="A88" s="27"/>
      <c r="B88" s="27"/>
      <c r="C88" s="27"/>
      <c r="D88" s="27"/>
      <c r="E88" s="27"/>
      <c r="F88" s="27"/>
      <c r="G88" s="27"/>
      <c r="H88" s="27"/>
      <c r="I88" s="27"/>
      <c r="J88" s="27"/>
      <c r="K88" s="51"/>
      <c r="L88" s="51"/>
      <c r="M88" s="51"/>
      <c r="N88" s="51"/>
      <c r="O88" s="51"/>
      <c r="P88" s="51"/>
      <c r="Q88" s="51"/>
      <c r="R88" s="51"/>
      <c r="S88" s="51"/>
      <c r="T88" s="51"/>
      <c r="U88" s="52"/>
      <c r="V88" s="52"/>
      <c r="W88" s="52"/>
      <c r="X88" s="52"/>
      <c r="Y88" s="52"/>
      <c r="Z88" s="52"/>
      <c r="AA88" s="52"/>
      <c r="AB88" s="52"/>
      <c r="AC88" s="80" t="str">
        <f>INDEX('Detected Compounds limits'!$B$2:$I$50, MATCH($AF88,'Detected Compounds limits'!$B$2:$B$50, 0), MATCH(AC$4,'Detected Compounds limits'!$B$2:$I$2,0))</f>
        <v xml:space="preserve"> </v>
      </c>
      <c r="AD88" s="80" t="s">
        <v>118</v>
      </c>
      <c r="AE88" s="81"/>
      <c r="AF88" s="82" t="s">
        <v>46</v>
      </c>
      <c r="AG88" s="80"/>
      <c r="AH88" s="80"/>
      <c r="AI88" s="80"/>
      <c r="AJ88" s="80">
        <v>5.0000000000000002E-5</v>
      </c>
      <c r="AK88" s="80"/>
      <c r="AL88" s="80"/>
      <c r="AM88" s="80"/>
      <c r="AN88" s="80"/>
      <c r="AO88" s="80">
        <v>5.0000000000000002E-5</v>
      </c>
      <c r="AP88" s="83">
        <v>5.0000000000000002E-5</v>
      </c>
      <c r="AQ88" s="80">
        <f>INDEX('Detected Compounds limits'!$B$2:$H$50, MATCH($AF88,'Detected Compounds limits'!$B$2:$B$50, 0), MATCH(AQ$4,'Detected Compounds limits'!$B$2:$H$2,0))</f>
        <v>5.0000000000000002E-5</v>
      </c>
      <c r="AR88" s="80">
        <f>INDEX('Detected Compounds limits'!$B$2:$H$50, MATCH($AF88,'Detected Compounds limits'!$B$2:$B$50, 0), MATCH(AR$1,'Detected Compounds limits'!$B$2:$H$2,0))</f>
        <v>0.1</v>
      </c>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1"/>
      <c r="CA88" s="51"/>
      <c r="CB88" s="51"/>
      <c r="CC88" s="51"/>
      <c r="CD88" s="51"/>
      <c r="CE88" s="51"/>
      <c r="CF88" s="52"/>
      <c r="CG88" s="69"/>
      <c r="CH88" s="70"/>
      <c r="CI88" s="70"/>
      <c r="CJ88" s="70"/>
      <c r="CK88" s="70"/>
      <c r="CL88" s="70"/>
      <c r="CM88" s="70"/>
      <c r="CN88" s="70"/>
      <c r="CO88" s="70"/>
      <c r="CP88" s="70"/>
      <c r="CQ88" s="52"/>
      <c r="CR88" s="54"/>
      <c r="CS88" s="54"/>
      <c r="CT88" s="54"/>
      <c r="CU88" s="54" t="s">
        <v>209</v>
      </c>
      <c r="CV88" s="54"/>
      <c r="CW88" s="54"/>
      <c r="CX88" s="54"/>
      <c r="CY88" s="54"/>
      <c r="CZ88" s="54" t="s">
        <v>209</v>
      </c>
    </row>
    <row r="89" spans="1:104" x14ac:dyDescent="0.25">
      <c r="A89" s="27"/>
      <c r="B89" s="27"/>
      <c r="C89" s="27"/>
      <c r="D89" s="27"/>
      <c r="E89" s="27"/>
      <c r="F89" s="27"/>
      <c r="G89" s="27"/>
      <c r="H89" s="27"/>
      <c r="I89" s="27"/>
      <c r="J89" s="27"/>
      <c r="K89" s="51"/>
      <c r="L89" s="51"/>
      <c r="M89" s="51"/>
      <c r="N89" s="51"/>
      <c r="O89" s="51"/>
      <c r="P89" s="51"/>
      <c r="Q89" s="51"/>
      <c r="R89" s="51"/>
      <c r="S89" s="51"/>
      <c r="T89" s="51"/>
      <c r="U89" s="52"/>
      <c r="V89" s="52"/>
      <c r="W89" s="52"/>
      <c r="X89" s="52"/>
      <c r="Y89" s="52"/>
      <c r="Z89" s="52"/>
      <c r="AA89" s="52"/>
      <c r="AB89" s="52"/>
      <c r="AC89" s="80" t="str">
        <f>INDEX('Detected Compounds limits'!$B$2:$I$50, MATCH($AF89,'Detected Compounds limits'!$B$2:$B$50, 0), MATCH(AC$4,'Detected Compounds limits'!$B$2:$I$2,0))</f>
        <v xml:space="preserve"> </v>
      </c>
      <c r="AD89" s="80"/>
      <c r="AE89" s="81"/>
      <c r="AF89" s="82" t="s">
        <v>49</v>
      </c>
      <c r="AG89" s="80"/>
      <c r="AH89" s="80"/>
      <c r="AI89" s="80"/>
      <c r="AJ89" s="80"/>
      <c r="AK89" s="80"/>
      <c r="AL89" s="80">
        <v>1.4E-2</v>
      </c>
      <c r="AM89" s="80"/>
      <c r="AN89" s="80"/>
      <c r="AO89" s="80"/>
      <c r="AP89" s="83">
        <v>1.4E-2</v>
      </c>
      <c r="AQ89" s="80">
        <f>INDEX('Detected Compounds limits'!$B$2:$H$50, MATCH($AF89,'Detected Compounds limits'!$B$2:$B$50, 0), MATCH(AQ$4,'Detected Compounds limits'!$B$2:$H$2,0))</f>
        <v>1.4E-2</v>
      </c>
      <c r="AR89" s="80">
        <f>INDEX('Detected Compounds limits'!$B$2:$H$50, MATCH($AF89,'Detected Compounds limits'!$B$2:$B$50, 0), MATCH(AR$1,'Detected Compounds limits'!$B$2:$H$2,0))</f>
        <v>0.1</v>
      </c>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1"/>
      <c r="CA89" s="51"/>
      <c r="CB89" s="51"/>
      <c r="CC89" s="51"/>
      <c r="CD89" s="51"/>
      <c r="CE89" s="51"/>
      <c r="CF89" s="52"/>
      <c r="CG89" s="69"/>
      <c r="CH89" s="70"/>
      <c r="CI89" s="70"/>
      <c r="CJ89" s="70"/>
      <c r="CK89" s="70"/>
      <c r="CL89" s="70"/>
      <c r="CM89" s="70"/>
      <c r="CN89" s="70"/>
      <c r="CO89" s="70"/>
      <c r="CP89" s="70"/>
      <c r="CQ89" s="52"/>
      <c r="CR89" s="55"/>
      <c r="CS89" s="55"/>
      <c r="CT89" s="55"/>
      <c r="CU89" s="55"/>
      <c r="CV89" s="55"/>
      <c r="CW89" s="55" t="s">
        <v>209</v>
      </c>
      <c r="CX89" s="55"/>
      <c r="CY89" s="55"/>
      <c r="CZ89" s="55"/>
    </row>
    <row r="90" spans="1:104" x14ac:dyDescent="0.25">
      <c r="A90" s="27"/>
      <c r="B90" s="27"/>
      <c r="C90" s="27"/>
      <c r="D90" s="27"/>
      <c r="E90" s="27"/>
      <c r="F90" s="27"/>
      <c r="G90" s="27"/>
      <c r="H90" s="27"/>
      <c r="I90" s="27"/>
      <c r="J90" s="27"/>
      <c r="K90" s="51"/>
      <c r="L90" s="51"/>
      <c r="M90" s="51"/>
      <c r="N90" s="51"/>
      <c r="O90" s="51"/>
      <c r="P90" s="51"/>
      <c r="Q90" s="51"/>
      <c r="R90" s="51"/>
      <c r="S90" s="51"/>
      <c r="T90" s="51"/>
      <c r="U90" s="52"/>
      <c r="V90" s="52"/>
      <c r="W90" s="52"/>
      <c r="X90" s="52"/>
      <c r="Y90" s="52"/>
      <c r="Z90" s="52"/>
      <c r="AA90" s="52"/>
      <c r="AB90" s="52"/>
      <c r="AC90" s="80" t="str">
        <f>INDEX('Detected Compounds limits'!$B$2:$I$50, MATCH($AF90,'Detected Compounds limits'!$B$2:$B$50, 0), MATCH(AC$4,'Detected Compounds limits'!$B$2:$I$2,0))</f>
        <v xml:space="preserve"> </v>
      </c>
      <c r="AD90" s="80"/>
      <c r="AE90" s="81"/>
      <c r="AF90" s="82" t="s">
        <v>53</v>
      </c>
      <c r="AG90" s="80"/>
      <c r="AH90" s="80"/>
      <c r="AI90" s="80"/>
      <c r="AJ90" s="80">
        <v>1.4999999999999999E-4</v>
      </c>
      <c r="AK90" s="80"/>
      <c r="AL90" s="80"/>
      <c r="AM90" s="80"/>
      <c r="AN90" s="80">
        <v>2.8E-5</v>
      </c>
      <c r="AO90" s="80">
        <v>2.4000000000000001E-5</v>
      </c>
      <c r="AP90" s="83">
        <v>1.4999999999999999E-4</v>
      </c>
      <c r="AQ90" s="80">
        <f>INDEX('Detected Compounds limits'!$B$2:$H$50, MATCH($AF90,'Detected Compounds limits'!$B$2:$B$50, 0), MATCH(AQ$4,'Detected Compounds limits'!$B$2:$H$2,0))</f>
        <v>2.0000000000000002E-5</v>
      </c>
      <c r="AR90" s="80">
        <f>INDEX('Detected Compounds limits'!$B$2:$H$50, MATCH($AF90,'Detected Compounds limits'!$B$2:$B$50, 0), MATCH(AR$1,'Detected Compounds limits'!$B$2:$H$2,0))</f>
        <v>0.1</v>
      </c>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1"/>
      <c r="CA90" s="51"/>
      <c r="CB90" s="51"/>
      <c r="CC90" s="51"/>
      <c r="CD90" s="51"/>
      <c r="CE90" s="51"/>
      <c r="CF90" s="52"/>
      <c r="CG90" s="69"/>
      <c r="CH90" s="70"/>
      <c r="CI90" s="70"/>
      <c r="CJ90" s="70"/>
      <c r="CK90" s="70"/>
      <c r="CL90" s="70"/>
      <c r="CM90" s="70"/>
      <c r="CN90" s="70"/>
      <c r="CO90" s="70"/>
      <c r="CP90" s="70"/>
      <c r="CQ90" s="52"/>
      <c r="CR90" s="55"/>
      <c r="CS90" s="55"/>
      <c r="CT90" s="55"/>
      <c r="CU90" s="55"/>
      <c r="CV90" s="55"/>
      <c r="CW90" s="55"/>
      <c r="CX90" s="55"/>
      <c r="CY90" s="55"/>
      <c r="CZ90" s="55"/>
    </row>
    <row r="91" spans="1:104" x14ac:dyDescent="0.25">
      <c r="A91" s="27"/>
      <c r="B91" s="27"/>
      <c r="C91" s="27"/>
      <c r="D91" s="27"/>
      <c r="E91" s="27"/>
      <c r="F91" s="27"/>
      <c r="G91" s="27"/>
      <c r="H91" s="27"/>
      <c r="I91" s="27"/>
      <c r="J91" s="27"/>
      <c r="K91" s="51"/>
      <c r="L91" s="51"/>
      <c r="M91" s="51"/>
      <c r="N91" s="51"/>
      <c r="O91" s="51"/>
      <c r="P91" s="51"/>
      <c r="Q91" s="51"/>
      <c r="R91" s="51"/>
      <c r="S91" s="51"/>
      <c r="T91" s="51"/>
      <c r="U91" s="52"/>
      <c r="V91" s="52"/>
      <c r="W91" s="52"/>
      <c r="X91" s="52"/>
      <c r="Y91" s="52"/>
      <c r="Z91" s="52"/>
      <c r="AA91" s="52"/>
      <c r="AB91" s="52"/>
      <c r="AC91" s="80" t="str">
        <f>INDEX('Detected Compounds limits'!$B$2:$I$50, MATCH($AF91,'Detected Compounds limits'!$B$2:$B$50, 0), MATCH(AC$4,'Detected Compounds limits'!$B$2:$I$2,0))</f>
        <v xml:space="preserve"> </v>
      </c>
      <c r="AD91" s="80"/>
      <c r="AE91" s="81"/>
      <c r="AF91" s="82" t="s">
        <v>57</v>
      </c>
      <c r="AG91" s="80"/>
      <c r="AH91" s="80"/>
      <c r="AI91" s="80"/>
      <c r="AJ91" s="80"/>
      <c r="AK91" s="80"/>
      <c r="AL91" s="80"/>
      <c r="AM91" s="80"/>
      <c r="AN91" s="80">
        <v>5.3999999999999999E-2</v>
      </c>
      <c r="AO91" s="80"/>
      <c r="AP91" s="83">
        <v>5.3999999999999999E-2</v>
      </c>
      <c r="AQ91" s="80">
        <f>INDEX('Detected Compounds limits'!$B$2:$H$50, MATCH($AF91,'Detected Compounds limits'!$B$2:$B$50, 0), MATCH(AQ$4,'Detected Compounds limits'!$B$2:$H$2,0))</f>
        <v>0.05</v>
      </c>
      <c r="AR91" s="80">
        <f>INDEX('Detected Compounds limits'!$B$2:$H$50, MATCH($AF91,'Detected Compounds limits'!$B$2:$B$50, 0), MATCH(AR$1,'Detected Compounds limits'!$B$2:$H$2,0))</f>
        <v>0.66</v>
      </c>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1"/>
      <c r="CA91" s="51"/>
      <c r="CB91" s="51"/>
      <c r="CC91" s="51"/>
      <c r="CD91" s="51"/>
      <c r="CE91" s="51"/>
      <c r="CF91" s="52"/>
      <c r="CG91" s="69"/>
      <c r="CH91" s="70"/>
      <c r="CI91" s="70"/>
      <c r="CJ91" s="70"/>
      <c r="CK91" s="70"/>
      <c r="CL91" s="70"/>
      <c r="CM91" s="70"/>
      <c r="CN91" s="70"/>
      <c r="CO91" s="70"/>
      <c r="CP91" s="70"/>
      <c r="CQ91" s="52"/>
      <c r="CR91" s="55"/>
      <c r="CS91" s="55"/>
      <c r="CT91" s="55"/>
      <c r="CU91" s="55"/>
      <c r="CV91" s="55"/>
      <c r="CW91" s="55"/>
      <c r="CX91" s="55"/>
      <c r="CY91" s="55"/>
      <c r="CZ91" s="55"/>
    </row>
    <row r="92" spans="1:104" x14ac:dyDescent="0.25">
      <c r="A92" s="27"/>
      <c r="B92" s="27"/>
      <c r="C92" s="27"/>
      <c r="D92" s="27"/>
      <c r="E92" s="27"/>
      <c r="F92" s="27"/>
      <c r="G92" s="27"/>
      <c r="H92" s="27"/>
      <c r="I92" s="27"/>
      <c r="J92" s="27"/>
      <c r="K92" s="51"/>
      <c r="L92" s="51"/>
      <c r="M92" s="51"/>
      <c r="N92" s="51"/>
      <c r="O92" s="51"/>
      <c r="P92" s="51"/>
      <c r="Q92" s="51"/>
      <c r="R92" s="51"/>
      <c r="S92" s="51"/>
      <c r="T92" s="51"/>
      <c r="U92" s="52"/>
      <c r="V92" s="52"/>
      <c r="W92" s="52"/>
      <c r="X92" s="52"/>
      <c r="Y92" s="52"/>
      <c r="Z92" s="52"/>
      <c r="AA92" s="52"/>
      <c r="AB92" s="52"/>
      <c r="AC92" s="80" t="str">
        <f>INDEX('Detected Compounds limits'!$B$2:$I$50, MATCH($AF92,'Detected Compounds limits'!$B$2:$B$50, 0), MATCH(AC$4,'Detected Compounds limits'!$B$2:$I$2,0))</f>
        <v xml:space="preserve"> </v>
      </c>
      <c r="AD92" s="80"/>
      <c r="AE92" s="81"/>
      <c r="AF92" s="82" t="s">
        <v>89</v>
      </c>
      <c r="AG92" s="80"/>
      <c r="AH92" s="80"/>
      <c r="AI92" s="80"/>
      <c r="AJ92" s="80"/>
      <c r="AK92" s="80"/>
      <c r="AL92" s="80"/>
      <c r="AM92" s="80">
        <v>0.05</v>
      </c>
      <c r="AN92" s="80"/>
      <c r="AO92" s="80"/>
      <c r="AP92" s="83">
        <v>0.05</v>
      </c>
      <c r="AQ92" s="80">
        <f>INDEX('Detected Compounds limits'!$B$2:$H$50, MATCH($AF92,'Detected Compounds limits'!$B$2:$B$50, 0), MATCH(AQ$4,'Detected Compounds limits'!$B$2:$H$2,0))</f>
        <v>0.05</v>
      </c>
      <c r="AR92" s="80">
        <f>INDEX('Detected Compounds limits'!$B$2:$H$50, MATCH($AF92,'Detected Compounds limits'!$B$2:$B$50, 0), MATCH(AR$1,'Detected Compounds limits'!$B$2:$H$2,0))</f>
        <v>0.1</v>
      </c>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1"/>
      <c r="CA92" s="51"/>
      <c r="CB92" s="51"/>
      <c r="CC92" s="51"/>
      <c r="CD92" s="51"/>
      <c r="CE92" s="51"/>
      <c r="CF92" s="52"/>
      <c r="CG92" s="69"/>
      <c r="CH92" s="70"/>
      <c r="CI92" s="70"/>
      <c r="CJ92" s="70"/>
      <c r="CK92" s="70"/>
      <c r="CL92" s="70"/>
      <c r="CM92" s="70"/>
      <c r="CN92" s="70"/>
      <c r="CO92" s="70"/>
      <c r="CP92" s="70"/>
      <c r="CQ92" s="52"/>
      <c r="CR92" s="54"/>
      <c r="CS92" s="54"/>
      <c r="CT92" s="54"/>
      <c r="CU92" s="54"/>
      <c r="CV92" s="54"/>
      <c r="CW92" s="54"/>
      <c r="CX92" s="54" t="s">
        <v>209</v>
      </c>
      <c r="CY92" s="54"/>
      <c r="CZ92" s="54"/>
    </row>
    <row r="93" spans="1:104" x14ac:dyDescent="0.25">
      <c r="A93" s="27"/>
      <c r="B93" s="27"/>
      <c r="C93" s="27"/>
      <c r="D93" s="27"/>
      <c r="E93" s="27"/>
      <c r="F93" s="27"/>
      <c r="G93" s="27"/>
      <c r="H93" s="27"/>
      <c r="I93" s="27"/>
      <c r="J93" s="27"/>
      <c r="K93" s="51"/>
      <c r="L93" s="51"/>
      <c r="M93" s="51"/>
      <c r="N93" s="51"/>
      <c r="O93" s="51"/>
      <c r="P93" s="51"/>
      <c r="Q93" s="51"/>
      <c r="R93" s="51"/>
      <c r="S93" s="51"/>
      <c r="T93" s="51"/>
      <c r="U93" s="52"/>
      <c r="V93" s="52"/>
      <c r="W93" s="52"/>
      <c r="X93" s="52"/>
      <c r="Y93" s="52"/>
      <c r="Z93" s="52"/>
      <c r="AA93" s="52"/>
      <c r="AB93" s="52"/>
      <c r="AC93" s="80" t="str">
        <f>INDEX('Detected Compounds limits'!$B$2:$I$50, MATCH($AF93,'Detected Compounds limits'!$B$2:$B$50, 0), MATCH(AC$4,'Detected Compounds limits'!$B$2:$I$2,0))</f>
        <v xml:space="preserve"> </v>
      </c>
      <c r="AD93" s="80"/>
      <c r="AE93" s="81"/>
      <c r="AF93" s="82" t="s">
        <v>59</v>
      </c>
      <c r="AG93" s="80"/>
      <c r="AH93" s="80"/>
      <c r="AI93" s="80"/>
      <c r="AJ93" s="80"/>
      <c r="AK93" s="80"/>
      <c r="AL93" s="80"/>
      <c r="AM93" s="80">
        <v>2.5999999999999999E-2</v>
      </c>
      <c r="AN93" s="80"/>
      <c r="AO93" s="80"/>
      <c r="AP93" s="83">
        <v>2.5999999999999999E-2</v>
      </c>
      <c r="AQ93" s="80">
        <f>INDEX('Detected Compounds limits'!$B$2:$H$50, MATCH($AF93,'Detected Compounds limits'!$B$2:$B$50, 0), MATCH(AQ$4,'Detected Compounds limits'!$B$2:$H$2,0))</f>
        <v>0.02</v>
      </c>
      <c r="AR93" s="80">
        <f>INDEX('Detected Compounds limits'!$B$2:$H$50, MATCH($AF93,'Detected Compounds limits'!$B$2:$B$50, 0), MATCH(AR$1,'Detected Compounds limits'!$B$2:$H$2,0))</f>
        <v>0.02</v>
      </c>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1"/>
      <c r="CA93" s="51"/>
      <c r="CB93" s="51"/>
      <c r="CC93" s="51"/>
      <c r="CD93" s="51"/>
      <c r="CE93" s="51"/>
      <c r="CF93" s="52"/>
      <c r="CG93" s="69"/>
      <c r="CH93" s="70"/>
      <c r="CI93" s="70"/>
      <c r="CJ93" s="70"/>
      <c r="CK93" s="70"/>
      <c r="CL93" s="70"/>
      <c r="CM93" s="70"/>
      <c r="CN93" s="70"/>
      <c r="CO93" s="70"/>
      <c r="CP93" s="70"/>
      <c r="CQ93" s="52"/>
      <c r="CR93" s="54"/>
      <c r="CS93" s="54"/>
      <c r="CT93" s="54"/>
      <c r="CU93" s="54"/>
      <c r="CV93" s="54"/>
      <c r="CW93" s="56"/>
      <c r="CX93" s="54"/>
      <c r="CY93" s="54"/>
      <c r="CZ93" s="54"/>
    </row>
    <row r="94" spans="1:104" x14ac:dyDescent="0.25">
      <c r="A94" s="27"/>
      <c r="B94" s="27"/>
      <c r="C94" s="27"/>
      <c r="D94" s="27"/>
      <c r="E94" s="27"/>
      <c r="F94" s="27"/>
      <c r="G94" s="27"/>
      <c r="H94" s="27"/>
      <c r="I94" s="27"/>
      <c r="J94" s="27"/>
      <c r="K94" s="51"/>
      <c r="L94" s="51"/>
      <c r="M94" s="51"/>
      <c r="N94" s="51"/>
      <c r="O94" s="51"/>
      <c r="P94" s="51"/>
      <c r="Q94" s="51"/>
      <c r="R94" s="51"/>
      <c r="S94" s="51"/>
      <c r="T94" s="51"/>
      <c r="U94" s="52"/>
      <c r="V94" s="52"/>
      <c r="W94" s="52"/>
      <c r="X94" s="52"/>
      <c r="Y94" s="52"/>
      <c r="Z94" s="52"/>
      <c r="AA94" s="52"/>
      <c r="AB94" s="52"/>
      <c r="AC94" s="80" t="str">
        <f>INDEX('Detected Compounds limits'!$B$2:$I$50, MATCH($AF94,'Detected Compounds limits'!$B$2:$B$50, 0), MATCH(AC$4,'Detected Compounds limits'!$B$2:$I$2,0))</f>
        <v>x</v>
      </c>
      <c r="AD94" s="80"/>
      <c r="AE94" s="81"/>
      <c r="AF94" s="82" t="s">
        <v>61</v>
      </c>
      <c r="AG94" s="80">
        <v>2.1999999999999999E-2</v>
      </c>
      <c r="AH94" s="80">
        <v>0.02</v>
      </c>
      <c r="AI94" s="80"/>
      <c r="AJ94" s="80"/>
      <c r="AK94" s="80"/>
      <c r="AL94" s="80"/>
      <c r="AM94" s="80">
        <v>0.02</v>
      </c>
      <c r="AN94" s="80">
        <v>0.02</v>
      </c>
      <c r="AO94" s="80"/>
      <c r="AP94" s="83">
        <v>2.1999999999999999E-2</v>
      </c>
      <c r="AQ94" s="80">
        <f>INDEX('Detected Compounds limits'!$B$2:$H$50, MATCH($AF94,'Detected Compounds limits'!$B$2:$B$50, 0), MATCH(AQ$4,'Detected Compounds limits'!$B$2:$H$2,0))</f>
        <v>0.02</v>
      </c>
      <c r="AR94" s="80">
        <f>INDEX('Detected Compounds limits'!$B$2:$H$50, MATCH($AF94,'Detected Compounds limits'!$B$2:$B$50, 0), MATCH(AR$1,'Detected Compounds limits'!$B$2:$H$2,0))</f>
        <v>10</v>
      </c>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1"/>
      <c r="CA94" s="51"/>
      <c r="CB94" s="51"/>
      <c r="CC94" s="51"/>
      <c r="CD94" s="51"/>
      <c r="CE94" s="51"/>
      <c r="CF94" s="52"/>
      <c r="CG94" s="69"/>
      <c r="CH94" s="70"/>
      <c r="CI94" s="70"/>
      <c r="CJ94" s="70"/>
      <c r="CK94" s="70"/>
      <c r="CL94" s="70"/>
      <c r="CM94" s="70"/>
      <c r="CN94" s="70"/>
      <c r="CO94" s="70"/>
      <c r="CP94" s="70"/>
      <c r="CQ94" s="52"/>
      <c r="CR94" s="55"/>
      <c r="CS94" s="55" t="s">
        <v>209</v>
      </c>
      <c r="CT94" s="55"/>
      <c r="CU94" s="55"/>
      <c r="CV94" s="55"/>
      <c r="CW94" s="55"/>
      <c r="CX94" s="55" t="s">
        <v>209</v>
      </c>
      <c r="CY94" s="55"/>
      <c r="CZ94" s="55"/>
    </row>
    <row r="95" spans="1:104" x14ac:dyDescent="0.25">
      <c r="A95" s="27"/>
      <c r="B95" s="27"/>
      <c r="C95" s="27"/>
      <c r="D95" s="27"/>
      <c r="E95" s="27"/>
      <c r="F95" s="27"/>
      <c r="G95" s="27"/>
      <c r="H95" s="27"/>
      <c r="I95" s="27"/>
      <c r="J95" s="27"/>
      <c r="K95" s="51"/>
      <c r="L95" s="51"/>
      <c r="M95" s="51"/>
      <c r="N95" s="51"/>
      <c r="O95" s="51"/>
      <c r="P95" s="51"/>
      <c r="Q95" s="51"/>
      <c r="R95" s="51"/>
      <c r="S95" s="51"/>
      <c r="T95" s="51"/>
      <c r="U95" s="52" t="s">
        <v>248</v>
      </c>
      <c r="V95" s="52"/>
      <c r="W95" s="52"/>
      <c r="X95" s="52"/>
      <c r="Y95" s="52"/>
      <c r="Z95" s="52"/>
      <c r="AA95" s="52"/>
      <c r="AB95" s="52"/>
      <c r="AC95" s="80" t="str">
        <f>INDEX('Detected Compounds limits'!$B$2:$I$50, MATCH($AF95,'Detected Compounds limits'!$B$2:$B$50, 0), MATCH(AC$4,'Detected Compounds limits'!$B$2:$I$2,0))</f>
        <v xml:space="preserve"> </v>
      </c>
      <c r="AD95" s="80"/>
      <c r="AE95" s="81"/>
      <c r="AF95" s="82" t="s">
        <v>75</v>
      </c>
      <c r="AG95" s="80"/>
      <c r="AH95" s="80"/>
      <c r="AI95" s="80">
        <v>7.6999999999999999E-2</v>
      </c>
      <c r="AJ95" s="80">
        <v>0.19</v>
      </c>
      <c r="AK95" s="80"/>
      <c r="AL95" s="80"/>
      <c r="AM95" s="80"/>
      <c r="AN95" s="80"/>
      <c r="AO95" s="80"/>
      <c r="AP95" s="83">
        <v>0.19</v>
      </c>
      <c r="AQ95" s="80">
        <f>INDEX('Detected Compounds limits'!$B$2:$H$50, MATCH($AF95,'Detected Compounds limits'!$B$2:$B$50, 0), MATCH(AQ$4,'Detected Compounds limits'!$B$2:$H$2,0))</f>
        <v>0.04</v>
      </c>
      <c r="AR95" s="80">
        <f>INDEX('Detected Compounds limits'!$B$2:$H$50, MATCH($AF95,'Detected Compounds limits'!$B$2:$B$50, 0), MATCH(AR$1,'Detected Compounds limits'!$B$2:$H$2,0))</f>
        <v>0.69</v>
      </c>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1"/>
      <c r="CA95" s="51"/>
      <c r="CB95" s="51"/>
      <c r="CC95" s="51"/>
      <c r="CD95" s="51"/>
      <c r="CE95" s="51"/>
      <c r="CF95" s="52"/>
      <c r="CG95" s="69"/>
      <c r="CH95" s="70"/>
      <c r="CI95" s="70"/>
      <c r="CJ95" s="70"/>
      <c r="CK95" s="70"/>
      <c r="CL95" s="70"/>
      <c r="CM95" s="70"/>
      <c r="CN95" s="70"/>
      <c r="CO95" s="70"/>
      <c r="CP95" s="70"/>
      <c r="CQ95" s="52"/>
      <c r="CR95" s="55"/>
      <c r="CS95" s="55"/>
      <c r="CT95" s="55"/>
      <c r="CU95" s="55"/>
      <c r="CV95" s="55"/>
      <c r="CW95" s="55"/>
      <c r="CX95" s="55"/>
      <c r="CY95" s="55"/>
      <c r="CZ95" s="55"/>
    </row>
    <row r="96" spans="1:104" x14ac:dyDescent="0.25">
      <c r="A96" s="27"/>
      <c r="B96" s="27"/>
      <c r="C96" s="27"/>
      <c r="D96" s="27"/>
      <c r="E96" s="27"/>
      <c r="F96" s="27"/>
      <c r="G96" s="27"/>
      <c r="H96" s="27"/>
      <c r="I96" s="27"/>
      <c r="J96" s="27"/>
      <c r="K96" s="51"/>
      <c r="L96" s="51"/>
      <c r="M96" s="51"/>
      <c r="N96" s="51"/>
      <c r="O96" s="51"/>
      <c r="P96" s="51"/>
      <c r="Q96" s="51"/>
      <c r="R96" s="51"/>
      <c r="S96" s="51"/>
      <c r="T96" s="51"/>
      <c r="U96" s="52"/>
      <c r="V96" s="52"/>
      <c r="W96" s="52"/>
      <c r="X96" s="52"/>
      <c r="Y96" s="52"/>
      <c r="Z96" s="52"/>
      <c r="AA96" s="52"/>
      <c r="AB96" s="52"/>
      <c r="AC96" s="80" t="str">
        <f>INDEX('Detected Compounds limits'!$B$2:$I$50, MATCH($AF96,'Detected Compounds limits'!$B$2:$B$50, 0), MATCH(AC$4,'Detected Compounds limits'!$B$2:$I$2,0))</f>
        <v>x</v>
      </c>
      <c r="AD96" s="80"/>
      <c r="AE96" s="81"/>
      <c r="AF96" s="82" t="s">
        <v>82</v>
      </c>
      <c r="AG96" s="80">
        <v>0.02</v>
      </c>
      <c r="AH96" s="80">
        <v>0.02</v>
      </c>
      <c r="AI96" s="80">
        <v>0.02</v>
      </c>
      <c r="AJ96" s="80">
        <v>2.1999999999999999E-2</v>
      </c>
      <c r="AK96" s="80">
        <v>4.9000000000000002E-2</v>
      </c>
      <c r="AL96" s="80">
        <v>2.7E-2</v>
      </c>
      <c r="AM96" s="80">
        <v>0.02</v>
      </c>
      <c r="AN96" s="80">
        <v>2.8000000000000001E-2</v>
      </c>
      <c r="AO96" s="80">
        <v>4.8000000000000001E-2</v>
      </c>
      <c r="AP96" s="83">
        <v>4.9000000000000002E-2</v>
      </c>
      <c r="AQ96" s="80">
        <f>INDEX('Detected Compounds limits'!$B$2:$H$50, MATCH($AF96,'Detected Compounds limits'!$B$2:$B$50, 0), MATCH(AQ$4,'Detected Compounds limits'!$B$2:$H$2,0))</f>
        <v>0.02</v>
      </c>
      <c r="AR96" s="80">
        <f>INDEX('Detected Compounds limits'!$B$2:$H$50, MATCH($AF96,'Detected Compounds limits'!$B$2:$B$50, 0), MATCH(AR$1,'Detected Compounds limits'!$B$2:$H$2,0))</f>
        <v>10</v>
      </c>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1"/>
      <c r="CA96" s="51"/>
      <c r="CB96" s="51"/>
      <c r="CC96" s="51"/>
      <c r="CD96" s="51"/>
      <c r="CE96" s="51"/>
      <c r="CF96" s="52"/>
      <c r="CG96" s="69"/>
      <c r="CH96" s="70"/>
      <c r="CI96" s="70"/>
      <c r="CJ96" s="70"/>
      <c r="CK96" s="70"/>
      <c r="CL96" s="70"/>
      <c r="CM96" s="70"/>
      <c r="CN96" s="70"/>
      <c r="CO96" s="70"/>
      <c r="CP96" s="70"/>
      <c r="CQ96" s="52"/>
      <c r="CR96" s="55" t="s">
        <v>209</v>
      </c>
      <c r="CS96" s="55" t="s">
        <v>209</v>
      </c>
      <c r="CT96" s="55" t="s">
        <v>209</v>
      </c>
      <c r="CU96" s="55"/>
      <c r="CV96" s="55"/>
      <c r="CW96" s="55"/>
      <c r="CX96" s="55" t="s">
        <v>209</v>
      </c>
      <c r="CY96" s="55"/>
      <c r="CZ96" s="55"/>
    </row>
    <row r="97" spans="1:104" x14ac:dyDescent="0.25">
      <c r="A97" s="27"/>
      <c r="B97" s="27"/>
      <c r="C97" s="27"/>
      <c r="D97" s="27"/>
      <c r="E97" s="27"/>
      <c r="F97" s="27"/>
      <c r="G97" s="27"/>
      <c r="H97" s="27"/>
      <c r="I97" s="27"/>
      <c r="J97" s="27"/>
      <c r="K97" s="51"/>
      <c r="L97" s="51"/>
      <c r="M97" s="51"/>
      <c r="N97" s="51"/>
      <c r="O97" s="51"/>
      <c r="P97" s="51"/>
      <c r="Q97" s="51"/>
      <c r="R97" s="51"/>
      <c r="S97" s="51"/>
      <c r="T97" s="51"/>
      <c r="U97" s="52"/>
      <c r="V97" s="52"/>
      <c r="W97" s="52"/>
      <c r="X97" s="52"/>
      <c r="Y97" s="52"/>
      <c r="Z97" s="52"/>
      <c r="AA97" s="52"/>
      <c r="AB97" s="52"/>
      <c r="AC97" s="80" t="str">
        <f>INDEX('Detected Compounds limits'!$B$2:$I$50, MATCH($AF97,'Detected Compounds limits'!$B$2:$B$50, 0), MATCH(AC$4,'Detected Compounds limits'!$B$2:$I$2,0))</f>
        <v>x</v>
      </c>
      <c r="AD97" s="80"/>
      <c r="AE97" s="81"/>
      <c r="AF97" s="82" t="s">
        <v>83</v>
      </c>
      <c r="AG97" s="80">
        <v>8.2000000000000003E-2</v>
      </c>
      <c r="AH97" s="80">
        <v>0.13</v>
      </c>
      <c r="AI97" s="80">
        <v>8.1000000000000003E-2</v>
      </c>
      <c r="AJ97" s="80">
        <v>8.7999999999999995E-2</v>
      </c>
      <c r="AK97" s="80">
        <v>0.28000000000000003</v>
      </c>
      <c r="AL97" s="80">
        <v>0.35</v>
      </c>
      <c r="AM97" s="80">
        <v>0.36</v>
      </c>
      <c r="AN97" s="80">
        <v>0.39</v>
      </c>
      <c r="AO97" s="80">
        <v>0.34</v>
      </c>
      <c r="AP97" s="83">
        <v>0.39</v>
      </c>
      <c r="AQ97" s="80">
        <f>INDEX('Detected Compounds limits'!$B$2:$H$50, MATCH($AF97,'Detected Compounds limits'!$B$2:$B$50, 0), MATCH(AQ$4,'Detected Compounds limits'!$B$2:$H$2,0))</f>
        <v>0.05</v>
      </c>
      <c r="AR97" s="80">
        <f>INDEX('Detected Compounds limits'!$B$2:$H$50, MATCH($AF97,'Detected Compounds limits'!$B$2:$B$50, 0), MATCH(AR$1,'Detected Compounds limits'!$B$2:$H$2,0))</f>
        <v>10</v>
      </c>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1"/>
      <c r="CA97" s="51"/>
      <c r="CB97" s="51"/>
      <c r="CC97" s="51"/>
      <c r="CD97" s="51"/>
      <c r="CE97" s="51"/>
      <c r="CF97" s="52"/>
      <c r="CG97" s="69"/>
      <c r="CH97" s="70"/>
      <c r="CI97" s="70"/>
      <c r="CJ97" s="70"/>
      <c r="CK97" s="70"/>
      <c r="CL97" s="70"/>
      <c r="CM97" s="70"/>
      <c r="CN97" s="70"/>
      <c r="CO97" s="70"/>
      <c r="CP97" s="70"/>
      <c r="CQ97" s="52"/>
      <c r="CR97" s="54"/>
      <c r="CS97" s="54"/>
      <c r="CT97" s="54"/>
      <c r="CU97" s="54"/>
      <c r="CV97" s="54"/>
      <c r="CW97" s="54"/>
      <c r="CX97" s="54"/>
      <c r="CY97" s="54"/>
      <c r="CZ97" s="54"/>
    </row>
    <row r="98" spans="1:104" x14ac:dyDescent="0.25">
      <c r="A98" s="27"/>
      <c r="B98" s="27"/>
      <c r="C98" s="27"/>
      <c r="D98" s="27"/>
      <c r="E98" s="27"/>
      <c r="F98" s="27"/>
      <c r="G98" s="27"/>
      <c r="H98" s="27"/>
      <c r="I98" s="27"/>
      <c r="J98" s="27"/>
      <c r="K98" s="51"/>
      <c r="L98" s="51"/>
      <c r="M98" s="51"/>
      <c r="N98" s="51"/>
      <c r="O98" s="51"/>
      <c r="P98" s="51"/>
      <c r="Q98" s="51"/>
      <c r="R98" s="51"/>
      <c r="S98" s="51"/>
      <c r="T98" s="51"/>
      <c r="U98" s="52"/>
      <c r="V98" s="52"/>
      <c r="W98" s="52"/>
      <c r="X98" s="52"/>
      <c r="Y98" s="52"/>
      <c r="Z98" s="52"/>
      <c r="AA98" s="52"/>
      <c r="AB98" s="52"/>
      <c r="AC98" s="80" t="str">
        <f>INDEX('Detected Compounds limits'!$B$2:$I$50, MATCH($AF98,'Detected Compounds limits'!$B$2:$B$50, 0), MATCH(AC$4,'Detected Compounds limits'!$B$2:$I$2,0))</f>
        <v>x</v>
      </c>
      <c r="AD98" s="80"/>
      <c r="AE98" s="81"/>
      <c r="AF98" s="82" t="s">
        <v>63</v>
      </c>
      <c r="AG98" s="80">
        <v>0.13</v>
      </c>
      <c r="AH98" s="80">
        <v>0.14000000000000001</v>
      </c>
      <c r="AI98" s="80">
        <v>0.22</v>
      </c>
      <c r="AJ98" s="80">
        <v>0.28999999999999998</v>
      </c>
      <c r="AK98" s="80">
        <v>0.42</v>
      </c>
      <c r="AL98" s="80">
        <v>0.42</v>
      </c>
      <c r="AM98" s="80">
        <v>0.32</v>
      </c>
      <c r="AN98" s="80">
        <v>0.28000000000000003</v>
      </c>
      <c r="AO98" s="80">
        <v>0.3</v>
      </c>
      <c r="AP98" s="83">
        <v>0.42</v>
      </c>
      <c r="AQ98" s="80">
        <f>INDEX('Detected Compounds limits'!$B$2:$H$50, MATCH($AF98,'Detected Compounds limits'!$B$2:$B$50, 0), MATCH(AQ$4,'Detected Compounds limits'!$B$2:$H$2,0))</f>
        <v>0.02</v>
      </c>
      <c r="AR98" s="80">
        <f>INDEX('Detected Compounds limits'!$B$2:$H$50, MATCH($AF98,'Detected Compounds limits'!$B$2:$B$50, 0), MATCH(AR$1,'Detected Compounds limits'!$B$2:$H$2,0))</f>
        <v>10</v>
      </c>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1"/>
      <c r="CA98" s="51"/>
      <c r="CB98" s="51"/>
      <c r="CC98" s="51"/>
      <c r="CD98" s="51"/>
      <c r="CE98" s="51"/>
      <c r="CF98" s="52"/>
      <c r="CG98" s="69"/>
      <c r="CH98" s="70"/>
      <c r="CI98" s="70"/>
      <c r="CJ98" s="70"/>
      <c r="CK98" s="70"/>
      <c r="CL98" s="70"/>
      <c r="CM98" s="70"/>
      <c r="CN98" s="70"/>
      <c r="CO98" s="70"/>
      <c r="CP98" s="70"/>
      <c r="CQ98" s="52"/>
      <c r="CR98" s="55"/>
      <c r="CS98" s="55"/>
      <c r="CT98" s="55"/>
      <c r="CU98" s="55"/>
      <c r="CV98" s="55"/>
      <c r="CW98" s="55"/>
      <c r="CX98" s="55"/>
      <c r="CY98" s="55"/>
      <c r="CZ98" s="55"/>
    </row>
    <row r="99" spans="1:104" x14ac:dyDescent="0.25">
      <c r="A99" s="27"/>
      <c r="B99" s="27"/>
      <c r="C99" s="27"/>
      <c r="D99" s="27"/>
      <c r="E99" s="27"/>
      <c r="F99" s="27"/>
      <c r="G99" s="27"/>
      <c r="H99" s="27"/>
      <c r="I99" s="27"/>
      <c r="J99" s="27"/>
      <c r="K99" s="51"/>
      <c r="L99" s="51"/>
      <c r="M99" s="51"/>
      <c r="N99" s="51"/>
      <c r="O99" s="51"/>
      <c r="P99" s="51"/>
      <c r="Q99" s="51"/>
      <c r="R99" s="51"/>
      <c r="S99" s="51"/>
      <c r="T99" s="51"/>
      <c r="U99" s="52"/>
      <c r="V99" s="52"/>
      <c r="W99" s="52"/>
      <c r="X99" s="52"/>
      <c r="Y99" s="52"/>
      <c r="Z99" s="52"/>
      <c r="AA99" s="52"/>
      <c r="AB99" s="52"/>
      <c r="AC99" s="80" t="str">
        <f>INDEX('Detected Compounds limits'!$B$2:$I$50, MATCH($AF99,'Detected Compounds limits'!$B$2:$B$50, 0), MATCH(AC$4,'Detected Compounds limits'!$B$2:$I$2,0))</f>
        <v>x</v>
      </c>
      <c r="AD99" s="80"/>
      <c r="AE99" s="81"/>
      <c r="AF99" s="82" t="s">
        <v>67</v>
      </c>
      <c r="AG99" s="80"/>
      <c r="AH99" s="80">
        <v>0.05</v>
      </c>
      <c r="AI99" s="80">
        <v>8.1000000000000003E-2</v>
      </c>
      <c r="AJ99" s="80">
        <v>0.09</v>
      </c>
      <c r="AK99" s="80">
        <v>0.1</v>
      </c>
      <c r="AL99" s="80">
        <v>6.7000000000000004E-2</v>
      </c>
      <c r="AM99" s="80">
        <v>0.05</v>
      </c>
      <c r="AN99" s="80">
        <v>7.4999999999999997E-2</v>
      </c>
      <c r="AO99" s="80">
        <v>6.9000000000000006E-2</v>
      </c>
      <c r="AP99" s="83">
        <v>0.1</v>
      </c>
      <c r="AQ99" s="80">
        <f>INDEX('Detected Compounds limits'!$B$2:$H$50, MATCH($AF99,'Detected Compounds limits'!$B$2:$B$50, 0), MATCH(AQ$4,'Detected Compounds limits'!$B$2:$H$2,0))</f>
        <v>0.05</v>
      </c>
      <c r="AR99" s="80">
        <f>INDEX('Detected Compounds limits'!$B$2:$H$50, MATCH($AF99,'Detected Compounds limits'!$B$2:$B$50, 0), MATCH(AR$1,'Detected Compounds limits'!$B$2:$H$2,0))</f>
        <v>10</v>
      </c>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1"/>
      <c r="CA99" s="51"/>
      <c r="CB99" s="51"/>
      <c r="CC99" s="51"/>
      <c r="CD99" s="51"/>
      <c r="CE99" s="51"/>
      <c r="CF99" s="52"/>
      <c r="CG99" s="69"/>
      <c r="CH99" s="70"/>
      <c r="CI99" s="70"/>
      <c r="CJ99" s="70"/>
      <c r="CK99" s="70"/>
      <c r="CL99" s="70"/>
      <c r="CM99" s="70"/>
      <c r="CN99" s="70"/>
      <c r="CO99" s="70"/>
      <c r="CP99" s="70"/>
      <c r="CQ99" s="52"/>
      <c r="CR99" s="55"/>
      <c r="CS99" s="55" t="s">
        <v>209</v>
      </c>
      <c r="CT99" s="55"/>
      <c r="CU99" s="55"/>
      <c r="CV99" s="55"/>
      <c r="CW99" s="55"/>
      <c r="CX99" s="55" t="s">
        <v>209</v>
      </c>
      <c r="CY99" s="55"/>
      <c r="CZ99" s="55"/>
    </row>
    <row r="100" spans="1:104" x14ac:dyDescent="0.25">
      <c r="A100" s="27"/>
      <c r="B100" s="27"/>
      <c r="C100" s="27"/>
      <c r="D100" s="27"/>
      <c r="E100" s="27"/>
      <c r="F100" s="27"/>
      <c r="G100" s="27"/>
      <c r="H100" s="27"/>
      <c r="I100" s="27"/>
      <c r="J100" s="27"/>
      <c r="K100" s="51"/>
      <c r="L100" s="51"/>
      <c r="M100" s="51"/>
      <c r="N100" s="51"/>
      <c r="O100" s="51"/>
      <c r="P100" s="51"/>
      <c r="Q100" s="51"/>
      <c r="R100" s="51"/>
      <c r="S100" s="51"/>
      <c r="T100" s="51"/>
      <c r="U100" s="52"/>
      <c r="V100" s="52"/>
      <c r="W100" s="52"/>
      <c r="X100" s="52"/>
      <c r="Y100" s="52"/>
      <c r="Z100" s="52"/>
      <c r="AA100" s="52"/>
      <c r="AB100" s="52"/>
      <c r="AC100" s="80" t="str">
        <f>INDEX('Detected Compounds limits'!$B$2:$I$50, MATCH($AF100,'Detected Compounds limits'!$B$2:$B$50, 0), MATCH(AC$4,'Detected Compounds limits'!$B$2:$I$2,0))</f>
        <v xml:space="preserve"> </v>
      </c>
      <c r="AD100" s="80"/>
      <c r="AE100" s="81"/>
      <c r="AF100" s="82" t="s">
        <v>69</v>
      </c>
      <c r="AG100" s="80"/>
      <c r="AH100" s="80"/>
      <c r="AI100" s="80"/>
      <c r="AJ100" s="80">
        <v>3.7999999999999999E-2</v>
      </c>
      <c r="AK100" s="80"/>
      <c r="AL100" s="80"/>
      <c r="AM100" s="80"/>
      <c r="AN100" s="80"/>
      <c r="AO100" s="80"/>
      <c r="AP100" s="83">
        <v>3.7999999999999999E-2</v>
      </c>
      <c r="AQ100" s="80">
        <f>INDEX('Detected Compounds limits'!$B$2:$H$50, MATCH($AF100,'Detected Compounds limits'!$B$2:$B$50, 0), MATCH(AQ$4,'Detected Compounds limits'!$B$2:$H$2,0))</f>
        <v>0.02</v>
      </c>
      <c r="AR100" s="80">
        <f>INDEX('Detected Compounds limits'!$B$2:$H$50, MATCH($AF100,'Detected Compounds limits'!$B$2:$B$50, 0), MATCH(AR$1,'Detected Compounds limits'!$B$2:$H$2,0))</f>
        <v>5.8000000000000003E-2</v>
      </c>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1"/>
      <c r="CA100" s="51"/>
      <c r="CB100" s="51"/>
      <c r="CC100" s="51"/>
      <c r="CD100" s="51"/>
      <c r="CE100" s="51"/>
      <c r="CF100" s="52"/>
      <c r="CG100" s="69"/>
      <c r="CH100" s="70"/>
      <c r="CI100" s="70"/>
      <c r="CJ100" s="70"/>
      <c r="CK100" s="70"/>
      <c r="CL100" s="70"/>
      <c r="CM100" s="70"/>
      <c r="CN100" s="70"/>
      <c r="CO100" s="70"/>
      <c r="CP100" s="70"/>
      <c r="CQ100" s="52"/>
      <c r="CR100" s="55"/>
      <c r="CS100" s="55"/>
      <c r="CT100" s="55"/>
      <c r="CU100" s="55"/>
      <c r="CV100" s="55"/>
      <c r="CW100" s="55"/>
      <c r="CX100" s="55"/>
      <c r="CY100" s="55"/>
      <c r="CZ100" s="55"/>
    </row>
    <row r="101" spans="1:104" x14ac:dyDescent="0.25">
      <c r="A101" s="27"/>
      <c r="B101" s="27"/>
      <c r="C101" s="27"/>
      <c r="D101" s="27"/>
      <c r="E101" s="27"/>
      <c r="F101" s="27"/>
      <c r="G101" s="27"/>
      <c r="H101" s="27"/>
      <c r="I101" s="27"/>
      <c r="J101" s="27"/>
      <c r="K101" s="51"/>
      <c r="L101" s="51"/>
      <c r="M101" s="51"/>
      <c r="N101" s="51"/>
      <c r="O101" s="51"/>
      <c r="P101" s="51"/>
      <c r="Q101" s="51"/>
      <c r="R101" s="51"/>
      <c r="S101" s="51"/>
      <c r="T101" s="51"/>
      <c r="U101" s="52"/>
      <c r="V101" s="52"/>
      <c r="W101" s="52"/>
      <c r="X101" s="52"/>
      <c r="Y101" s="52"/>
      <c r="Z101" s="52"/>
      <c r="AA101" s="52"/>
      <c r="AB101" s="52"/>
      <c r="AC101" s="80" t="str">
        <f>INDEX('Detected Compounds limits'!$B$2:$I$50, MATCH($AF101,'Detected Compounds limits'!$B$2:$B$50, 0), MATCH(AC$4,'Detected Compounds limits'!$B$2:$I$2,0))</f>
        <v xml:space="preserve"> </v>
      </c>
      <c r="AD101" s="80"/>
      <c r="AE101" s="81"/>
      <c r="AF101" s="82" t="s">
        <v>71</v>
      </c>
      <c r="AG101" s="80"/>
      <c r="AH101" s="80"/>
      <c r="AI101" s="80"/>
      <c r="AJ101" s="80"/>
      <c r="AK101" s="80">
        <v>1.2E-2</v>
      </c>
      <c r="AL101" s="80"/>
      <c r="AM101" s="80"/>
      <c r="AN101" s="80"/>
      <c r="AO101" s="80"/>
      <c r="AP101" s="83">
        <v>1.2E-2</v>
      </c>
      <c r="AQ101" s="80">
        <f>INDEX('Detected Compounds limits'!$B$2:$H$50, MATCH($AF101,'Detected Compounds limits'!$B$2:$B$50, 0), MATCH(AQ$4,'Detected Compounds limits'!$B$2:$H$2,0))</f>
        <v>8.0000000000000002E-3</v>
      </c>
      <c r="AR101" s="80">
        <f>INDEX('Detected Compounds limits'!$B$2:$H$50, MATCH($AF101,'Detected Compounds limits'!$B$2:$B$50, 0), MATCH(AR$1,'Detected Compounds limits'!$B$2:$H$2,0))</f>
        <v>8.6999999999999994E-3</v>
      </c>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1"/>
      <c r="CA101" s="51"/>
      <c r="CB101" s="51"/>
      <c r="CC101" s="51"/>
      <c r="CD101" s="51"/>
      <c r="CE101" s="51"/>
      <c r="CF101" s="52"/>
      <c r="CG101" s="69"/>
      <c r="CH101" s="70"/>
      <c r="CI101" s="70"/>
      <c r="CJ101" s="70"/>
      <c r="CK101" s="70"/>
      <c r="CL101" s="70"/>
      <c r="CM101" s="70"/>
      <c r="CN101" s="70"/>
      <c r="CO101" s="70"/>
      <c r="CP101" s="70"/>
      <c r="CQ101" s="52"/>
      <c r="CR101" s="54"/>
      <c r="CS101" s="54"/>
      <c r="CT101" s="54"/>
      <c r="CU101" s="54"/>
      <c r="CV101" s="54"/>
      <c r="CW101" s="54"/>
      <c r="CX101" s="54"/>
      <c r="CY101" s="54"/>
      <c r="CZ101" s="54"/>
    </row>
    <row r="102" spans="1:104" x14ac:dyDescent="0.25">
      <c r="A102" s="27"/>
      <c r="B102" s="27"/>
      <c r="C102" s="27"/>
      <c r="D102" s="27"/>
      <c r="E102" s="27"/>
      <c r="F102" s="27"/>
      <c r="G102" s="27"/>
      <c r="H102" s="27"/>
      <c r="I102" s="27"/>
      <c r="J102" s="27"/>
      <c r="K102" s="51"/>
      <c r="L102" s="51"/>
      <c r="M102" s="51"/>
      <c r="N102" s="51"/>
      <c r="O102" s="51"/>
      <c r="P102" s="51"/>
      <c r="Q102" s="51"/>
      <c r="R102" s="51"/>
      <c r="S102" s="51"/>
      <c r="T102" s="51"/>
      <c r="U102" s="52"/>
      <c r="V102" s="52"/>
      <c r="W102" s="52"/>
      <c r="X102" s="52"/>
      <c r="Y102" s="52"/>
      <c r="Z102" s="52"/>
      <c r="AA102" s="52"/>
      <c r="AB102" s="52"/>
      <c r="AC102" s="80" t="str">
        <f>INDEX('Detected Compounds limits'!$B$2:$I$50, MATCH($AF102,'Detected Compounds limits'!$B$2:$B$50, 0), MATCH(AC$4,'Detected Compounds limits'!$B$2:$I$2,0))</f>
        <v xml:space="preserve"> </v>
      </c>
      <c r="AD102" s="80"/>
      <c r="AE102" s="81"/>
      <c r="AF102" s="82" t="s">
        <v>73</v>
      </c>
      <c r="AG102" s="80"/>
      <c r="AH102" s="80"/>
      <c r="AI102" s="80"/>
      <c r="AJ102" s="80">
        <v>1.1999999999999999E-4</v>
      </c>
      <c r="AK102" s="80"/>
      <c r="AL102" s="80"/>
      <c r="AM102" s="80"/>
      <c r="AN102" s="80">
        <v>1.3000000000000002E-4</v>
      </c>
      <c r="AO102" s="80">
        <v>1.4000000000000001E-4</v>
      </c>
      <c r="AP102" s="83">
        <v>1.4000000000000001E-4</v>
      </c>
      <c r="AQ102" s="80">
        <f>INDEX('Detected Compounds limits'!$B$2:$H$50, MATCH($AF102,'Detected Compounds limits'!$B$2:$B$50, 0), MATCH(AQ$4,'Detected Compounds limits'!$B$2:$H$2,0))</f>
        <v>1E-4</v>
      </c>
      <c r="AR102" s="80">
        <f>INDEX('Detected Compounds limits'!$B$2:$H$50, MATCH($AF102,'Detected Compounds limits'!$B$2:$B$50, 0), MATCH(AR$1,'Detected Compounds limits'!$B$2:$H$2,0))</f>
        <v>0.1</v>
      </c>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1"/>
      <c r="CA102" s="51"/>
      <c r="CB102" s="51"/>
      <c r="CC102" s="51"/>
      <c r="CD102" s="51"/>
      <c r="CE102" s="51"/>
      <c r="CF102" s="52"/>
      <c r="CG102" s="69"/>
      <c r="CH102" s="70"/>
      <c r="CI102" s="70"/>
      <c r="CJ102" s="70"/>
      <c r="CK102" s="70"/>
      <c r="CL102" s="70"/>
      <c r="CM102" s="70"/>
      <c r="CN102" s="70"/>
      <c r="CO102" s="70"/>
      <c r="CP102" s="70"/>
      <c r="CQ102" s="52"/>
      <c r="CR102" s="54"/>
      <c r="CS102" s="54"/>
      <c r="CT102" s="54"/>
      <c r="CU102" s="54"/>
      <c r="CV102" s="54"/>
      <c r="CW102" s="56"/>
      <c r="CX102" s="54"/>
      <c r="CY102" s="54"/>
      <c r="CZ102" s="54"/>
    </row>
    <row r="103" spans="1:104" x14ac:dyDescent="0.25">
      <c r="A103" s="27"/>
      <c r="B103" s="27"/>
      <c r="C103" s="27"/>
      <c r="D103" s="27"/>
      <c r="E103" s="27"/>
      <c r="F103" s="27"/>
      <c r="G103" s="27"/>
      <c r="H103" s="27"/>
      <c r="I103" s="27"/>
      <c r="J103" s="27"/>
      <c r="K103" s="51"/>
      <c r="L103" s="51"/>
      <c r="M103" s="51"/>
      <c r="N103" s="51"/>
      <c r="O103" s="51"/>
      <c r="P103" s="51"/>
      <c r="Q103" s="51"/>
      <c r="R103" s="51"/>
      <c r="S103" s="51"/>
      <c r="T103" s="51"/>
      <c r="U103" s="52"/>
      <c r="V103" s="52"/>
      <c r="W103" s="52"/>
      <c r="X103" s="52"/>
      <c r="Y103" s="52"/>
      <c r="Z103" s="52"/>
      <c r="AA103" s="52"/>
      <c r="AB103" s="52"/>
      <c r="AC103" s="80" t="str">
        <f>INDEX('Detected Compounds limits'!$B$2:$I$50, MATCH($AF103,'Detected Compounds limits'!$B$2:$B$50, 0), MATCH(AC$4,'Detected Compounds limits'!$B$2:$I$2,0))</f>
        <v xml:space="preserve"> </v>
      </c>
      <c r="AD103" s="80"/>
      <c r="AE103" s="81"/>
      <c r="AF103" s="82" t="s">
        <v>77</v>
      </c>
      <c r="AG103" s="80"/>
      <c r="AH103" s="80"/>
      <c r="AI103" s="80"/>
      <c r="AJ103" s="80"/>
      <c r="AK103" s="80"/>
      <c r="AL103" s="80"/>
      <c r="AM103" s="80"/>
      <c r="AN103" s="80"/>
      <c r="AO103" s="80">
        <v>2.9999999999999997E-5</v>
      </c>
      <c r="AP103" s="83">
        <v>2.9999999999999997E-5</v>
      </c>
      <c r="AQ103" s="80">
        <f>INDEX('Detected Compounds limits'!$B$2:$H$50, MATCH($AF103,'Detected Compounds limits'!$B$2:$B$50, 0), MATCH(AQ$4,'Detected Compounds limits'!$B$2:$H$2,0))</f>
        <v>3.0000000000000001E-5</v>
      </c>
      <c r="AR103" s="80">
        <f>INDEX('Detected Compounds limits'!$B$2:$H$50, MATCH($AF103,'Detected Compounds limits'!$B$2:$B$50, 0), MATCH(AR$1,'Detected Compounds limits'!$B$2:$H$2,0))</f>
        <v>0.1</v>
      </c>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1"/>
      <c r="CA103" s="51"/>
      <c r="CB103" s="51"/>
      <c r="CC103" s="51"/>
      <c r="CD103" s="51"/>
      <c r="CE103" s="51"/>
      <c r="CF103" s="52"/>
      <c r="CG103" s="69"/>
      <c r="CH103" s="70"/>
      <c r="CI103" s="70"/>
      <c r="CJ103" s="70"/>
      <c r="CK103" s="70"/>
      <c r="CL103" s="70"/>
      <c r="CM103" s="70"/>
      <c r="CN103" s="70"/>
      <c r="CO103" s="70"/>
      <c r="CP103" s="70"/>
      <c r="CQ103" s="52"/>
      <c r="CR103" s="55"/>
      <c r="CS103" s="55"/>
      <c r="CT103" s="55"/>
      <c r="CU103" s="55"/>
      <c r="CV103" s="55"/>
      <c r="CW103" s="55"/>
      <c r="CX103" s="55"/>
      <c r="CY103" s="55"/>
      <c r="CZ103" s="55" t="s">
        <v>209</v>
      </c>
    </row>
    <row r="104" spans="1:104" x14ac:dyDescent="0.25">
      <c r="A104" s="27"/>
      <c r="B104" s="27"/>
      <c r="C104" s="27"/>
      <c r="D104" s="27"/>
      <c r="E104" s="27"/>
      <c r="F104" s="27"/>
      <c r="G104" s="27"/>
      <c r="H104" s="27"/>
      <c r="I104" s="27"/>
      <c r="J104" s="27"/>
      <c r="K104" s="51"/>
      <c r="L104" s="51"/>
      <c r="M104" s="51"/>
      <c r="N104" s="51"/>
      <c r="O104" s="51"/>
      <c r="P104" s="51"/>
      <c r="Q104" s="51"/>
      <c r="R104" s="51"/>
      <c r="S104" s="51"/>
      <c r="T104" s="51"/>
      <c r="U104" s="52"/>
      <c r="V104" s="52"/>
      <c r="W104" s="52"/>
      <c r="X104" s="52"/>
      <c r="Y104" s="52"/>
      <c r="Z104" s="52"/>
      <c r="AA104" s="52"/>
      <c r="AB104" s="52"/>
      <c r="AC104" s="80" t="str">
        <f>INDEX('Detected Compounds limits'!$B$2:$I$50, MATCH($AF104,'Detected Compounds limits'!$B$2:$B$50, 0), MATCH(AC$4,'Detected Compounds limits'!$B$2:$I$2,0))</f>
        <v xml:space="preserve"> </v>
      </c>
      <c r="AD104" s="80"/>
      <c r="AE104" s="81"/>
      <c r="AF104" s="82" t="s">
        <v>78</v>
      </c>
      <c r="AG104" s="80"/>
      <c r="AH104" s="80"/>
      <c r="AI104" s="80"/>
      <c r="AJ104" s="80"/>
      <c r="AK104" s="80">
        <v>0.04</v>
      </c>
      <c r="AL104" s="80"/>
      <c r="AM104" s="80"/>
      <c r="AN104" s="80"/>
      <c r="AO104" s="80"/>
      <c r="AP104" s="83">
        <v>0.04</v>
      </c>
      <c r="AQ104" s="80">
        <f>INDEX('Detected Compounds limits'!$B$2:$H$50, MATCH($AF104,'Detected Compounds limits'!$B$2:$B$50, 0), MATCH(AQ$4,'Detected Compounds limits'!$B$2:$H$2,0))</f>
        <v>0.04</v>
      </c>
      <c r="AR104" s="80">
        <f>INDEX('Detected Compounds limits'!$B$2:$H$50, MATCH($AF104,'Detected Compounds limits'!$B$2:$B$50, 0), MATCH(AR$1,'Detected Compounds limits'!$B$2:$H$2,0))</f>
        <v>0.22</v>
      </c>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1"/>
      <c r="CA104" s="51"/>
      <c r="CB104" s="51"/>
      <c r="CC104" s="51"/>
      <c r="CD104" s="51"/>
      <c r="CE104" s="51"/>
      <c r="CF104" s="52"/>
      <c r="CG104" s="69"/>
      <c r="CH104" s="70"/>
      <c r="CI104" s="70"/>
      <c r="CJ104" s="70"/>
      <c r="CK104" s="70"/>
      <c r="CL104" s="70"/>
      <c r="CM104" s="70"/>
      <c r="CN104" s="70"/>
      <c r="CO104" s="70"/>
      <c r="CP104" s="70"/>
      <c r="CQ104" s="52"/>
      <c r="CR104" s="55"/>
      <c r="CS104" s="55"/>
      <c r="CT104" s="55"/>
      <c r="CU104" s="55"/>
      <c r="CV104" s="55" t="s">
        <v>209</v>
      </c>
      <c r="CW104" s="55"/>
      <c r="CX104" s="55"/>
      <c r="CY104" s="55"/>
      <c r="CZ104" s="55"/>
    </row>
    <row r="105" spans="1:104" x14ac:dyDescent="0.25">
      <c r="A105" s="27"/>
      <c r="B105" s="27"/>
      <c r="C105" s="27"/>
      <c r="D105" s="27"/>
      <c r="E105" s="27"/>
      <c r="F105" s="27"/>
      <c r="G105" s="27"/>
      <c r="H105" s="27"/>
      <c r="I105" s="27"/>
      <c r="J105" s="27"/>
      <c r="K105" s="51"/>
      <c r="L105" s="51"/>
      <c r="M105" s="51"/>
      <c r="N105" s="51"/>
      <c r="O105" s="51"/>
      <c r="P105" s="51"/>
      <c r="Q105" s="51"/>
      <c r="R105" s="51"/>
      <c r="S105" s="51"/>
      <c r="T105" s="51"/>
      <c r="U105" s="52"/>
      <c r="V105" s="52"/>
      <c r="W105" s="52"/>
      <c r="X105" s="52"/>
      <c r="Y105" s="52"/>
      <c r="Z105" s="52"/>
      <c r="AA105" s="52"/>
      <c r="AB105" s="52"/>
      <c r="AC105" s="80" t="str">
        <f>INDEX('Detected Compounds limits'!$B$2:$I$50, MATCH($AF105,'Detected Compounds limits'!$B$2:$B$50, 0), MATCH(AC$4,'Detected Compounds limits'!$B$2:$I$2,0))</f>
        <v>x</v>
      </c>
      <c r="AD105" s="80"/>
      <c r="AE105" s="81"/>
      <c r="AF105" s="82" t="s">
        <v>87</v>
      </c>
      <c r="AG105" s="80"/>
      <c r="AH105" s="80"/>
      <c r="AI105" s="80"/>
      <c r="AJ105" s="80"/>
      <c r="AK105" s="80">
        <v>0.02</v>
      </c>
      <c r="AL105" s="80"/>
      <c r="AM105" s="80">
        <v>0.02</v>
      </c>
      <c r="AN105" s="80">
        <v>0.02</v>
      </c>
      <c r="AO105" s="80">
        <v>0.02</v>
      </c>
      <c r="AP105" s="83">
        <v>0.02</v>
      </c>
      <c r="AQ105" s="80">
        <f>INDEX('Detected Compounds limits'!$B$2:$H$50, MATCH($AF105,'Detected Compounds limits'!$B$2:$B$50, 0), MATCH(AQ$4,'Detected Compounds limits'!$B$2:$H$2,0))</f>
        <v>0.02</v>
      </c>
      <c r="AR105" s="80">
        <f>INDEX('Detected Compounds limits'!$B$2:$H$50, MATCH($AF105,'Detected Compounds limits'!$B$2:$B$50, 0), MATCH(AR$1,'Detected Compounds limits'!$B$2:$H$2,0))</f>
        <v>10</v>
      </c>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1"/>
      <c r="CA105" s="51"/>
      <c r="CB105" s="51"/>
      <c r="CC105" s="51"/>
      <c r="CD105" s="51"/>
      <c r="CE105" s="51"/>
      <c r="CF105" s="52"/>
      <c r="CG105" s="69"/>
      <c r="CH105" s="70"/>
      <c r="CI105" s="70"/>
      <c r="CJ105" s="70"/>
      <c r="CK105" s="70"/>
      <c r="CL105" s="70"/>
      <c r="CM105" s="70"/>
      <c r="CN105" s="70"/>
      <c r="CO105" s="70"/>
      <c r="CP105" s="70"/>
      <c r="CQ105" s="52"/>
      <c r="CR105" s="55"/>
      <c r="CS105" s="55"/>
      <c r="CT105" s="55"/>
      <c r="CU105" s="55"/>
      <c r="CV105" s="55" t="s">
        <v>209</v>
      </c>
      <c r="CW105" s="55"/>
      <c r="CX105" s="55" t="s">
        <v>209</v>
      </c>
      <c r="CY105" s="55" t="s">
        <v>209</v>
      </c>
      <c r="CZ105" s="55" t="s">
        <v>209</v>
      </c>
    </row>
    <row r="106" spans="1:104" x14ac:dyDescent="0.25">
      <c r="A106" s="27"/>
      <c r="B106" s="27"/>
      <c r="C106" s="27"/>
      <c r="D106" s="27"/>
      <c r="E106" s="27"/>
      <c r="F106" s="27"/>
      <c r="G106" s="27"/>
      <c r="H106" s="27"/>
      <c r="I106" s="27"/>
      <c r="J106" s="27"/>
      <c r="K106" s="51"/>
      <c r="L106" s="51"/>
      <c r="M106" s="51"/>
      <c r="N106" s="51"/>
      <c r="O106" s="51"/>
      <c r="P106" s="51"/>
      <c r="Q106" s="51"/>
      <c r="R106" s="51"/>
      <c r="S106" s="51"/>
      <c r="T106" s="51"/>
      <c r="U106" s="52"/>
      <c r="V106" s="52"/>
      <c r="W106" s="52"/>
      <c r="X106" s="52"/>
      <c r="Y106" s="52"/>
      <c r="Z106" s="52"/>
      <c r="AA106" s="52"/>
      <c r="AB106" s="52"/>
      <c r="AC106" s="80" t="str">
        <f>INDEX('Detected Compounds limits'!$B$2:$I$50, MATCH($AF106,'Detected Compounds limits'!$B$2:$B$50, 0), MATCH(AC$4,'Detected Compounds limits'!$B$2:$I$2,0))</f>
        <v>x</v>
      </c>
      <c r="AD106" s="80"/>
      <c r="AE106" s="81"/>
      <c r="AF106" s="82" t="s">
        <v>88</v>
      </c>
      <c r="AG106" s="80"/>
      <c r="AH106" s="80"/>
      <c r="AI106" s="80"/>
      <c r="AJ106" s="80"/>
      <c r="AK106" s="80"/>
      <c r="AL106" s="80"/>
      <c r="AM106" s="80"/>
      <c r="AN106" s="80"/>
      <c r="AO106" s="80">
        <v>0.02</v>
      </c>
      <c r="AP106" s="83">
        <v>0.02</v>
      </c>
      <c r="AQ106" s="80">
        <f>INDEX('Detected Compounds limits'!$B$2:$H$50, MATCH($AF106,'Detected Compounds limits'!$B$2:$B$50, 0), MATCH(AQ$4,'Detected Compounds limits'!$B$2:$H$2,0))</f>
        <v>0.02</v>
      </c>
      <c r="AR106" s="80">
        <f>INDEX('Detected Compounds limits'!$B$2:$H$50, MATCH($AF106,'Detected Compounds limits'!$B$2:$B$50, 0), MATCH(AR$1,'Detected Compounds limits'!$B$2:$H$2,0))</f>
        <v>10</v>
      </c>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1"/>
      <c r="CA106" s="51"/>
      <c r="CB106" s="51"/>
      <c r="CC106" s="51"/>
      <c r="CD106" s="51"/>
      <c r="CE106" s="51"/>
      <c r="CF106" s="52"/>
      <c r="CG106" s="69"/>
      <c r="CH106" s="70"/>
      <c r="CI106" s="70"/>
      <c r="CJ106" s="70"/>
      <c r="CK106" s="70"/>
      <c r="CL106" s="70"/>
      <c r="CM106" s="70"/>
      <c r="CN106" s="70"/>
      <c r="CO106" s="70"/>
      <c r="CP106" s="70"/>
      <c r="CQ106" s="52"/>
      <c r="CR106" s="54"/>
      <c r="CS106" s="54"/>
      <c r="CT106" s="54"/>
      <c r="CU106" s="54"/>
      <c r="CV106" s="54"/>
      <c r="CW106" s="54"/>
      <c r="CX106" s="54"/>
      <c r="CY106" s="54"/>
      <c r="CZ106" s="54" t="s">
        <v>209</v>
      </c>
    </row>
    <row r="107" spans="1:104" x14ac:dyDescent="0.25">
      <c r="A107" s="27"/>
      <c r="B107" s="27"/>
      <c r="C107" s="27"/>
      <c r="D107" s="27"/>
      <c r="E107" s="27"/>
      <c r="F107" s="27"/>
      <c r="G107" s="27"/>
      <c r="H107" s="27"/>
      <c r="I107" s="27"/>
      <c r="J107" s="27"/>
      <c r="K107" s="51"/>
      <c r="L107" s="51"/>
      <c r="M107" s="51"/>
      <c r="N107" s="51"/>
      <c r="O107" s="51"/>
      <c r="P107" s="51"/>
      <c r="Q107" s="51"/>
      <c r="R107" s="51"/>
      <c r="S107" s="51"/>
      <c r="T107" s="51"/>
      <c r="U107" s="52"/>
      <c r="V107" s="52"/>
      <c r="W107" s="52"/>
      <c r="X107" s="52"/>
      <c r="Y107" s="52"/>
      <c r="Z107" s="52"/>
      <c r="AA107" s="52"/>
      <c r="AB107" s="52"/>
      <c r="AC107" s="80" t="str">
        <f>INDEX('Detected Compounds limits'!$B$2:$I$50, MATCH($AF107,'Detected Compounds limits'!$B$2:$B$50, 0), MATCH(AC$4,'Detected Compounds limits'!$B$2:$I$2,0))</f>
        <v xml:space="preserve"> </v>
      </c>
      <c r="AD107" s="80"/>
      <c r="AE107" s="81"/>
      <c r="AF107" s="82" t="s">
        <v>80</v>
      </c>
      <c r="AG107" s="80"/>
      <c r="AH107" s="80"/>
      <c r="AI107" s="80">
        <v>5.3999999999999999E-2</v>
      </c>
      <c r="AJ107" s="80">
        <v>2.1999999999999999E-2</v>
      </c>
      <c r="AK107" s="80">
        <v>0.02</v>
      </c>
      <c r="AL107" s="80"/>
      <c r="AM107" s="80"/>
      <c r="AN107" s="80"/>
      <c r="AO107" s="80"/>
      <c r="AP107" s="83">
        <v>5.3999999999999999E-2</v>
      </c>
      <c r="AQ107" s="80">
        <f>INDEX('Detected Compounds limits'!$B$2:$H$50, MATCH($AF107,'Detected Compounds limits'!$B$2:$B$50, 0), MATCH(AQ$4,'Detected Compounds limits'!$B$2:$H$2,0))</f>
        <v>0.02</v>
      </c>
      <c r="AR107" s="80">
        <f>INDEX('Detected Compounds limits'!$B$2:$H$50, MATCH($AF107,'Detected Compounds limits'!$B$2:$B$50, 0), MATCH(AR$1,'Detected Compounds limits'!$B$2:$H$2,0))</f>
        <v>4.2000000000000003E-2</v>
      </c>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1"/>
      <c r="CA107" s="51"/>
      <c r="CB107" s="51"/>
      <c r="CC107" s="51"/>
      <c r="CD107" s="51"/>
      <c r="CE107" s="51"/>
      <c r="CF107" s="52"/>
      <c r="CG107" s="69"/>
      <c r="CH107" s="70"/>
      <c r="CI107" s="70"/>
      <c r="CJ107" s="70"/>
      <c r="CK107" s="70"/>
      <c r="CL107" s="70"/>
      <c r="CM107" s="70"/>
      <c r="CN107" s="70"/>
      <c r="CO107" s="70"/>
      <c r="CP107" s="70"/>
      <c r="CQ107" s="52"/>
      <c r="CR107" s="55"/>
      <c r="CS107" s="55"/>
      <c r="CT107" s="55"/>
      <c r="CU107" s="55"/>
      <c r="CV107" s="55" t="s">
        <v>209</v>
      </c>
      <c r="CW107" s="55"/>
      <c r="CX107" s="55"/>
      <c r="CY107" s="55"/>
      <c r="CZ107" s="55"/>
    </row>
    <row r="108" spans="1:104" x14ac:dyDescent="0.25">
      <c r="A108" s="27"/>
      <c r="B108" s="27"/>
      <c r="C108" s="27"/>
      <c r="D108" s="27"/>
      <c r="E108" s="27"/>
      <c r="F108" s="27"/>
      <c r="G108" s="27"/>
      <c r="H108" s="27"/>
      <c r="I108" s="27"/>
      <c r="J108" s="27"/>
      <c r="K108" s="51"/>
      <c r="L108" s="51"/>
      <c r="M108" s="51"/>
      <c r="N108" s="51"/>
      <c r="O108" s="51"/>
      <c r="P108" s="51"/>
      <c r="Q108" s="51"/>
      <c r="R108" s="51"/>
      <c r="S108" s="51"/>
      <c r="T108" s="51"/>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1"/>
      <c r="CA108" s="51"/>
      <c r="CB108" s="51"/>
      <c r="CC108" s="51"/>
      <c r="CD108" s="51"/>
      <c r="CE108" s="51"/>
      <c r="CF108" s="52"/>
      <c r="CG108" s="69"/>
      <c r="CH108" s="70"/>
      <c r="CI108" s="70"/>
      <c r="CJ108" s="70"/>
      <c r="CK108" s="70"/>
      <c r="CL108" s="70"/>
      <c r="CM108" s="70"/>
      <c r="CN108" s="70"/>
      <c r="CO108" s="70"/>
      <c r="CP108" s="70"/>
      <c r="CQ108" s="52"/>
      <c r="CR108" s="53"/>
      <c r="CS108" s="53"/>
      <c r="CT108" s="53"/>
      <c r="CU108" s="53"/>
      <c r="CV108" s="53"/>
      <c r="CW108" s="53"/>
      <c r="CX108" s="53"/>
      <c r="CY108" s="53"/>
      <c r="CZ108" s="53"/>
    </row>
    <row r="109" spans="1:104" x14ac:dyDescent="0.25">
      <c r="A109" s="27"/>
      <c r="B109" s="27"/>
      <c r="C109" s="27"/>
      <c r="D109" s="27"/>
      <c r="E109" s="27"/>
      <c r="F109" s="27"/>
      <c r="G109" s="27"/>
      <c r="H109" s="27"/>
      <c r="I109" s="27"/>
      <c r="J109" s="27"/>
      <c r="K109" s="51"/>
      <c r="L109" s="51"/>
      <c r="M109" s="51"/>
      <c r="N109" s="51"/>
      <c r="O109" s="51"/>
      <c r="P109" s="51"/>
      <c r="Q109" s="51"/>
      <c r="R109" s="51"/>
      <c r="S109" s="51"/>
      <c r="T109" s="51"/>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1"/>
      <c r="CA109" s="51"/>
      <c r="CB109" s="51"/>
      <c r="CC109" s="51"/>
      <c r="CD109" s="51"/>
      <c r="CE109" s="51"/>
      <c r="CF109" s="52"/>
      <c r="CG109" s="69"/>
      <c r="CH109" s="70"/>
      <c r="CI109" s="70"/>
      <c r="CJ109" s="70"/>
      <c r="CK109" s="70"/>
      <c r="CL109" s="70"/>
      <c r="CM109" s="70"/>
      <c r="CN109" s="70"/>
      <c r="CO109" s="70"/>
      <c r="CP109" s="70"/>
      <c r="CQ109" s="52"/>
      <c r="CR109" s="53"/>
      <c r="CS109" s="53"/>
      <c r="CT109" s="53"/>
      <c r="CU109" s="53"/>
      <c r="CV109" s="53"/>
      <c r="CW109" s="53"/>
      <c r="CX109" s="53"/>
      <c r="CY109" s="53"/>
      <c r="CZ109" s="53"/>
    </row>
    <row r="110" spans="1:104" x14ac:dyDescent="0.25">
      <c r="A110" s="27"/>
      <c r="B110" s="27"/>
      <c r="C110" s="27"/>
      <c r="D110" s="27"/>
      <c r="E110" s="27"/>
      <c r="F110" s="27"/>
      <c r="G110" s="27"/>
      <c r="H110" s="27"/>
      <c r="I110" s="27"/>
      <c r="J110" s="27"/>
      <c r="K110" s="51"/>
      <c r="L110" s="51"/>
      <c r="M110" s="51"/>
      <c r="N110" s="51"/>
      <c r="O110" s="51"/>
      <c r="P110" s="51"/>
      <c r="Q110" s="51"/>
      <c r="R110" s="51"/>
      <c r="S110" s="51"/>
      <c r="T110" s="51"/>
      <c r="U110" s="52"/>
      <c r="V110" s="52"/>
      <c r="W110" s="52"/>
      <c r="X110" s="52"/>
      <c r="Y110" s="52"/>
      <c r="Z110" s="52"/>
      <c r="AA110" s="52"/>
      <c r="AB110" s="52"/>
      <c r="AC110" s="52"/>
      <c r="AD110" s="52"/>
      <c r="AE110" s="52"/>
      <c r="AF110" s="52" t="str">
        <f>AF65</f>
        <v xml:space="preserve"> Bommer Weiher</v>
      </c>
      <c r="AG110" s="90" t="str">
        <f>AG66</f>
        <v>30/03</v>
      </c>
      <c r="AH110" s="90" t="str">
        <f t="shared" ref="AH110:AO110" si="17">AH66</f>
        <v>27/04</v>
      </c>
      <c r="AI110" s="90" t="str">
        <f t="shared" si="17"/>
        <v>25/05</v>
      </c>
      <c r="AJ110" s="90" t="str">
        <f t="shared" si="17"/>
        <v>22/06</v>
      </c>
      <c r="AK110" s="90" t="str">
        <f t="shared" si="17"/>
        <v>21/07</v>
      </c>
      <c r="AL110" s="90" t="str">
        <f t="shared" si="17"/>
        <v>17/08</v>
      </c>
      <c r="AM110" s="90" t="str">
        <f t="shared" si="17"/>
        <v>13/09</v>
      </c>
      <c r="AN110" s="90" t="str">
        <f t="shared" si="17"/>
        <v>12/10</v>
      </c>
      <c r="AO110" s="90" t="str">
        <f t="shared" si="17"/>
        <v>08/11</v>
      </c>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1"/>
      <c r="CA110" s="51"/>
      <c r="CB110" s="51"/>
      <c r="CC110" s="51"/>
      <c r="CD110" s="51"/>
      <c r="CE110" s="51"/>
      <c r="CF110" s="52"/>
      <c r="CG110" s="57" t="s">
        <v>235</v>
      </c>
      <c r="CH110" s="90" t="s">
        <v>102</v>
      </c>
      <c r="CI110" s="90" t="s">
        <v>101</v>
      </c>
      <c r="CJ110" s="90" t="s">
        <v>100</v>
      </c>
      <c r="CK110" s="90" t="s">
        <v>107</v>
      </c>
      <c r="CL110" s="90" t="s">
        <v>99</v>
      </c>
      <c r="CM110" s="90" t="s">
        <v>98</v>
      </c>
      <c r="CN110" s="90" t="s">
        <v>97</v>
      </c>
      <c r="CO110" s="90" t="s">
        <v>96</v>
      </c>
      <c r="CP110" s="90" t="s">
        <v>95</v>
      </c>
      <c r="CQ110" s="52"/>
      <c r="CR110" s="53"/>
      <c r="CS110" s="53"/>
      <c r="CT110" s="53"/>
      <c r="CU110" s="53"/>
      <c r="CV110" s="53"/>
      <c r="CW110" s="53"/>
      <c r="CX110" s="53"/>
      <c r="CY110" s="53"/>
      <c r="CZ110" s="53"/>
    </row>
    <row r="111" spans="1:104" x14ac:dyDescent="0.25">
      <c r="A111" s="27"/>
      <c r="B111" s="27"/>
      <c r="C111" s="27"/>
      <c r="D111" s="27"/>
      <c r="E111" s="27"/>
      <c r="F111" s="27"/>
      <c r="G111" s="27"/>
      <c r="H111" s="27"/>
      <c r="I111" s="27"/>
      <c r="J111" s="27"/>
      <c r="K111" s="51"/>
      <c r="L111" s="51"/>
      <c r="M111" s="51"/>
      <c r="N111" s="51"/>
      <c r="O111" s="51"/>
      <c r="P111" s="51"/>
      <c r="Q111" s="51"/>
      <c r="R111" s="51"/>
      <c r="S111" s="51"/>
      <c r="T111" s="51"/>
      <c r="U111" s="52"/>
      <c r="V111" s="52"/>
      <c r="W111" s="52"/>
      <c r="X111" s="52"/>
      <c r="Y111" s="52"/>
      <c r="Z111" s="52"/>
      <c r="AA111" s="52"/>
      <c r="AB111" s="52"/>
      <c r="AC111" s="52"/>
      <c r="AD111" s="52"/>
      <c r="AE111" s="52"/>
      <c r="AF111" s="46" t="s">
        <v>212</v>
      </c>
      <c r="AG111" s="91">
        <f t="shared" ref="AG111:AO111" si="18">SUMPRODUCT(($AC67:$AC107&lt;&gt;"x")*($AE67:$AE107&lt;&gt;"x")*(CR67:CR107="&lt;")*(AG67:AG107&gt;$AR67:$AR107))</f>
        <v>0</v>
      </c>
      <c r="AH111" s="91">
        <f t="shared" si="18"/>
        <v>0</v>
      </c>
      <c r="AI111" s="91">
        <f t="shared" si="18"/>
        <v>0</v>
      </c>
      <c r="AJ111" s="91">
        <f t="shared" si="18"/>
        <v>0</v>
      </c>
      <c r="AK111" s="91">
        <f t="shared" si="18"/>
        <v>0</v>
      </c>
      <c r="AL111" s="91">
        <f t="shared" si="18"/>
        <v>0</v>
      </c>
      <c r="AM111" s="91">
        <f t="shared" si="18"/>
        <v>0</v>
      </c>
      <c r="AN111" s="91">
        <f t="shared" si="18"/>
        <v>0</v>
      </c>
      <c r="AO111" s="91">
        <f t="shared" si="18"/>
        <v>0</v>
      </c>
      <c r="AP111" s="84"/>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1"/>
      <c r="CA111" s="51"/>
      <c r="CB111" s="51"/>
      <c r="CC111" s="51"/>
      <c r="CD111" s="51"/>
      <c r="CE111" s="51"/>
      <c r="CF111" s="52"/>
      <c r="CG111" s="104" t="s">
        <v>212</v>
      </c>
      <c r="CH111" s="91">
        <v>0</v>
      </c>
      <c r="CI111" s="91">
        <v>0</v>
      </c>
      <c r="CJ111" s="91">
        <v>0</v>
      </c>
      <c r="CK111" s="91">
        <v>0</v>
      </c>
      <c r="CL111" s="91">
        <v>0</v>
      </c>
      <c r="CM111" s="91">
        <v>0</v>
      </c>
      <c r="CN111" s="91">
        <v>0</v>
      </c>
      <c r="CO111" s="91">
        <v>0</v>
      </c>
      <c r="CP111" s="91">
        <v>0</v>
      </c>
      <c r="CQ111" s="52"/>
      <c r="CR111" s="53"/>
      <c r="CS111" s="53"/>
      <c r="CT111" s="53"/>
      <c r="CU111" s="53"/>
      <c r="CV111" s="53"/>
      <c r="CW111" s="53"/>
      <c r="CX111" s="53"/>
      <c r="CY111" s="53"/>
      <c r="CZ111" s="53"/>
    </row>
    <row r="112" spans="1:104" x14ac:dyDescent="0.25">
      <c r="A112" s="27"/>
      <c r="B112" s="27"/>
      <c r="C112" s="27"/>
      <c r="D112" s="27"/>
      <c r="E112" s="27"/>
      <c r="F112" s="27"/>
      <c r="G112" s="27"/>
      <c r="H112" s="27"/>
      <c r="I112" s="27"/>
      <c r="J112" s="27"/>
      <c r="K112" s="51"/>
      <c r="L112" s="51"/>
      <c r="M112" s="51"/>
      <c r="N112" s="51"/>
      <c r="O112" s="51"/>
      <c r="P112" s="51"/>
      <c r="Q112" s="51"/>
      <c r="R112" s="51"/>
      <c r="S112" s="51"/>
      <c r="T112" s="51"/>
      <c r="U112" s="52"/>
      <c r="V112" s="52"/>
      <c r="W112" s="52"/>
      <c r="X112" s="52"/>
      <c r="Y112" s="52"/>
      <c r="Z112" s="52"/>
      <c r="AA112" s="52"/>
      <c r="AB112" s="52"/>
      <c r="AC112" s="52"/>
      <c r="AD112" s="52"/>
      <c r="AE112" s="52"/>
      <c r="AF112" s="45" t="s">
        <v>201</v>
      </c>
      <c r="AG112" s="91">
        <f t="shared" ref="AG112:AO112" si="19">SUMPRODUCT(($AC67:$AC107&lt;&gt;"x")*($AE67:$AE107&lt;&gt;"x")*(CR67:CR107&lt;&gt;"&lt;")*(AG67:AG107&gt;$AR67:$AR107))</f>
        <v>0</v>
      </c>
      <c r="AH112" s="91">
        <f t="shared" si="19"/>
        <v>0</v>
      </c>
      <c r="AI112" s="91">
        <f t="shared" si="19"/>
        <v>1</v>
      </c>
      <c r="AJ112" s="91">
        <f t="shared" si="19"/>
        <v>2</v>
      </c>
      <c r="AK112" s="91">
        <f t="shared" si="19"/>
        <v>1</v>
      </c>
      <c r="AL112" s="91">
        <f t="shared" si="19"/>
        <v>0</v>
      </c>
      <c r="AM112" s="91">
        <f t="shared" si="19"/>
        <v>1</v>
      </c>
      <c r="AN112" s="91">
        <f t="shared" si="19"/>
        <v>0</v>
      </c>
      <c r="AO112" s="91">
        <f t="shared" si="19"/>
        <v>2</v>
      </c>
      <c r="AP112" s="84"/>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1"/>
      <c r="CA112" s="51"/>
      <c r="CB112" s="51"/>
      <c r="CC112" s="51"/>
      <c r="CD112" s="51"/>
      <c r="CE112" s="51"/>
      <c r="CF112" s="52"/>
      <c r="CG112" s="58" t="s">
        <v>201</v>
      </c>
      <c r="CH112" s="91">
        <v>0</v>
      </c>
      <c r="CI112" s="91">
        <v>0</v>
      </c>
      <c r="CJ112" s="91">
        <v>1</v>
      </c>
      <c r="CK112" s="91">
        <v>2</v>
      </c>
      <c r="CL112" s="91">
        <v>1</v>
      </c>
      <c r="CM112" s="91">
        <v>0</v>
      </c>
      <c r="CN112" s="91">
        <v>1</v>
      </c>
      <c r="CO112" s="91">
        <v>0</v>
      </c>
      <c r="CP112" s="91">
        <v>1</v>
      </c>
      <c r="CQ112" s="52"/>
      <c r="CR112" s="53"/>
      <c r="CS112" s="53"/>
      <c r="CT112" s="53"/>
      <c r="CU112" s="53"/>
      <c r="CV112" s="53"/>
      <c r="CW112" s="53"/>
      <c r="CX112" s="53"/>
      <c r="CY112" s="53"/>
      <c r="CZ112" s="53"/>
    </row>
    <row r="113" spans="1:104" x14ac:dyDescent="0.25">
      <c r="A113" s="27"/>
      <c r="B113" s="27"/>
      <c r="C113" s="27"/>
      <c r="D113" s="27"/>
      <c r="E113" s="27"/>
      <c r="F113" s="27"/>
      <c r="G113" s="27"/>
      <c r="H113" s="27"/>
      <c r="I113" s="27"/>
      <c r="J113" s="27"/>
      <c r="K113" s="51"/>
      <c r="L113" s="51"/>
      <c r="M113" s="51"/>
      <c r="N113" s="51"/>
      <c r="O113" s="51"/>
      <c r="P113" s="51"/>
      <c r="Q113" s="51"/>
      <c r="R113" s="51"/>
      <c r="S113" s="51"/>
      <c r="T113" s="51"/>
      <c r="U113" s="52"/>
      <c r="V113" s="52"/>
      <c r="W113" s="52"/>
      <c r="X113" s="52"/>
      <c r="Y113" s="52"/>
      <c r="Z113" s="52"/>
      <c r="AA113" s="52"/>
      <c r="AB113" s="52"/>
      <c r="AC113" s="52"/>
      <c r="AD113" s="52"/>
      <c r="AE113" s="52"/>
      <c r="AF113" s="40" t="s">
        <v>211</v>
      </c>
      <c r="AG113" s="91">
        <f t="shared" ref="AG113:AO113" si="20">SUMPRODUCT((AG67:AG107&gt;=$AQ67:$AQ107)*($AC67:$AC107&lt;&gt;"x")*($AE67:$AE107&lt;&gt;"x")*(CR67:CR107&lt;&gt;"&lt;")*(AG67:AG107&lt;=$AR67:$AR107))</f>
        <v>3</v>
      </c>
      <c r="AH113" s="91">
        <f t="shared" si="20"/>
        <v>2</v>
      </c>
      <c r="AI113" s="91">
        <f t="shared" si="20"/>
        <v>4</v>
      </c>
      <c r="AJ113" s="91">
        <f t="shared" si="20"/>
        <v>10</v>
      </c>
      <c r="AK113" s="91">
        <f t="shared" si="20"/>
        <v>0</v>
      </c>
      <c r="AL113" s="91">
        <f t="shared" si="20"/>
        <v>0</v>
      </c>
      <c r="AM113" s="91">
        <f t="shared" si="20"/>
        <v>1</v>
      </c>
      <c r="AN113" s="91">
        <f t="shared" si="20"/>
        <v>4</v>
      </c>
      <c r="AO113" s="91">
        <f t="shared" si="20"/>
        <v>4</v>
      </c>
      <c r="AP113" s="85"/>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1"/>
      <c r="CA113" s="51"/>
      <c r="CB113" s="51"/>
      <c r="CC113" s="51"/>
      <c r="CD113" s="51"/>
      <c r="CE113" s="51"/>
      <c r="CF113" s="52"/>
      <c r="CG113" s="59" t="s">
        <v>211</v>
      </c>
      <c r="CH113" s="91">
        <v>3</v>
      </c>
      <c r="CI113" s="91">
        <v>1</v>
      </c>
      <c r="CJ113" s="91">
        <v>4</v>
      </c>
      <c r="CK113" s="91">
        <v>9</v>
      </c>
      <c r="CL113" s="91">
        <v>0</v>
      </c>
      <c r="CM113" s="91">
        <v>0</v>
      </c>
      <c r="CN113" s="91">
        <v>1</v>
      </c>
      <c r="CO113" s="91">
        <v>4</v>
      </c>
      <c r="CP113" s="91">
        <v>3</v>
      </c>
      <c r="CQ113" s="52"/>
      <c r="CR113" s="53"/>
      <c r="CS113" s="53"/>
      <c r="CT113" s="53"/>
      <c r="CU113" s="53"/>
      <c r="CV113" s="53"/>
      <c r="CW113" s="53"/>
      <c r="CX113" s="53"/>
      <c r="CY113" s="53"/>
      <c r="CZ113" s="53"/>
    </row>
    <row r="114" spans="1:104" x14ac:dyDescent="0.25">
      <c r="A114" s="27"/>
      <c r="B114" s="27"/>
      <c r="C114" s="27"/>
      <c r="D114" s="27"/>
      <c r="E114" s="27"/>
      <c r="F114" s="27"/>
      <c r="G114" s="27"/>
      <c r="H114" s="27"/>
      <c r="I114" s="27"/>
      <c r="J114" s="27"/>
      <c r="K114" s="51"/>
      <c r="L114" s="51"/>
      <c r="M114" s="51"/>
      <c r="N114" s="51"/>
      <c r="O114" s="51"/>
      <c r="P114" s="51"/>
      <c r="Q114" s="51"/>
      <c r="R114" s="51"/>
      <c r="S114" s="51"/>
      <c r="T114" s="51"/>
      <c r="U114" s="52"/>
      <c r="V114" s="52"/>
      <c r="W114" s="52"/>
      <c r="X114" s="52"/>
      <c r="Y114" s="52"/>
      <c r="Z114" s="52"/>
      <c r="AA114" s="52"/>
      <c r="AB114" s="52"/>
      <c r="AC114" s="52"/>
      <c r="AD114" s="52"/>
      <c r="AE114" s="52"/>
      <c r="AF114" s="27" t="s">
        <v>202</v>
      </c>
      <c r="AG114" s="92">
        <f t="shared" ref="AG114:AO114" si="21">SUMPRODUCT(($AC67:$AC107&lt;&gt;"x")*($AE67:$AE107&lt;&gt;"x")*(AG67:AG107&gt;0)*(CR67:CR107="&lt;")*(AG67:AG107&lt;=$AQ67:$AQ107)*(AG67:AG107&lt;=$AR67:$AR107))</f>
        <v>1</v>
      </c>
      <c r="AH114" s="92">
        <f t="shared" si="21"/>
        <v>1</v>
      </c>
      <c r="AI114" s="92">
        <f t="shared" si="21"/>
        <v>2</v>
      </c>
      <c r="AJ114" s="92">
        <f t="shared" si="21"/>
        <v>3</v>
      </c>
      <c r="AK114" s="92">
        <f t="shared" si="21"/>
        <v>2</v>
      </c>
      <c r="AL114" s="92">
        <f t="shared" si="21"/>
        <v>2</v>
      </c>
      <c r="AM114" s="92">
        <f t="shared" si="21"/>
        <v>2</v>
      </c>
      <c r="AN114" s="92">
        <f t="shared" si="21"/>
        <v>1</v>
      </c>
      <c r="AO114" s="92">
        <f t="shared" si="21"/>
        <v>4</v>
      </c>
      <c r="AP114" s="84"/>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1"/>
      <c r="CA114" s="51"/>
      <c r="CB114" s="51"/>
      <c r="CC114" s="51"/>
      <c r="CD114" s="51"/>
      <c r="CE114" s="51"/>
      <c r="CF114" s="52"/>
      <c r="CG114" s="60" t="s">
        <v>202</v>
      </c>
      <c r="CH114" s="92">
        <v>1</v>
      </c>
      <c r="CI114" s="92">
        <v>1</v>
      </c>
      <c r="CJ114" s="92">
        <v>2</v>
      </c>
      <c r="CK114" s="92">
        <v>2</v>
      </c>
      <c r="CL114" s="92">
        <v>2</v>
      </c>
      <c r="CM114" s="92">
        <v>2</v>
      </c>
      <c r="CN114" s="92">
        <v>2</v>
      </c>
      <c r="CO114" s="92">
        <v>1</v>
      </c>
      <c r="CP114" s="92">
        <v>3</v>
      </c>
      <c r="CQ114" s="52"/>
      <c r="CR114" s="53"/>
      <c r="CS114" s="53"/>
      <c r="CT114" s="53"/>
      <c r="CU114" s="53"/>
      <c r="CV114" s="53"/>
      <c r="CW114" s="53"/>
      <c r="CX114" s="53"/>
      <c r="CY114" s="53"/>
      <c r="CZ114" s="53"/>
    </row>
    <row r="115" spans="1:104" x14ac:dyDescent="0.25">
      <c r="A115" s="27"/>
      <c r="B115" s="27"/>
      <c r="C115" s="27"/>
      <c r="D115" s="27"/>
      <c r="E115" s="27"/>
      <c r="F115" s="27"/>
      <c r="G115" s="27"/>
      <c r="H115" s="27"/>
      <c r="I115" s="27"/>
      <c r="J115" s="27"/>
      <c r="K115" s="51"/>
      <c r="L115" s="51"/>
      <c r="M115" s="51"/>
      <c r="N115" s="51"/>
      <c r="O115" s="51"/>
      <c r="P115" s="51"/>
      <c r="Q115" s="51"/>
      <c r="R115" s="51"/>
      <c r="S115" s="51"/>
      <c r="T115" s="51"/>
      <c r="U115" s="52"/>
      <c r="V115" s="52"/>
      <c r="W115" s="52"/>
      <c r="X115" s="52"/>
      <c r="Y115" s="52"/>
      <c r="Z115" s="52"/>
      <c r="AA115" s="52"/>
      <c r="AB115" s="52"/>
      <c r="AC115" s="52"/>
      <c r="AD115" s="52"/>
      <c r="AE115" s="52"/>
      <c r="AF115" s="38" t="s">
        <v>123</v>
      </c>
      <c r="AG115" s="91">
        <f>SUMPRODUCT(($AC67:$AC107="x")*(AG67:AG107&gt;0))</f>
        <v>9</v>
      </c>
      <c r="AH115" s="91">
        <f t="shared" ref="AH115:AO115" si="22">SUMPRODUCT(($AC67:$AC107="x")*(AH67:AH107&gt;0))</f>
        <v>10</v>
      </c>
      <c r="AI115" s="91">
        <f t="shared" si="22"/>
        <v>10</v>
      </c>
      <c r="AJ115" s="91">
        <f t="shared" si="22"/>
        <v>10</v>
      </c>
      <c r="AK115" s="91">
        <f t="shared" si="22"/>
        <v>11</v>
      </c>
      <c r="AL115" s="91">
        <f t="shared" si="22"/>
        <v>11</v>
      </c>
      <c r="AM115" s="91">
        <f t="shared" si="22"/>
        <v>14</v>
      </c>
      <c r="AN115" s="91">
        <f t="shared" si="22"/>
        <v>14</v>
      </c>
      <c r="AO115" s="91">
        <f t="shared" si="22"/>
        <v>13</v>
      </c>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1"/>
      <c r="CA115" s="51"/>
      <c r="CB115" s="51"/>
      <c r="CC115" s="51"/>
      <c r="CD115" s="51"/>
      <c r="CE115" s="51"/>
      <c r="CF115" s="52"/>
      <c r="CG115" s="61" t="s">
        <v>123</v>
      </c>
      <c r="CH115" s="91">
        <v>9</v>
      </c>
      <c r="CI115" s="91">
        <v>10</v>
      </c>
      <c r="CJ115" s="91">
        <v>10</v>
      </c>
      <c r="CK115" s="91">
        <v>10</v>
      </c>
      <c r="CL115" s="91">
        <v>11</v>
      </c>
      <c r="CM115" s="91">
        <v>11</v>
      </c>
      <c r="CN115" s="91">
        <v>14</v>
      </c>
      <c r="CO115" s="91">
        <v>14</v>
      </c>
      <c r="CP115" s="91">
        <v>13</v>
      </c>
      <c r="CQ115" s="52"/>
      <c r="CR115" s="53"/>
      <c r="CS115" s="53"/>
      <c r="CT115" s="53"/>
      <c r="CU115" s="53"/>
      <c r="CV115" s="53"/>
      <c r="CW115" s="53"/>
      <c r="CX115" s="53"/>
      <c r="CY115" s="53"/>
      <c r="CZ115" s="53"/>
    </row>
    <row r="116" spans="1:104" x14ac:dyDescent="0.25">
      <c r="A116" s="27"/>
      <c r="B116" s="27"/>
      <c r="C116" s="27"/>
      <c r="D116" s="27"/>
      <c r="E116" s="27"/>
      <c r="F116" s="27"/>
      <c r="G116" s="27"/>
      <c r="H116" s="27"/>
      <c r="I116" s="27"/>
      <c r="J116" s="27"/>
      <c r="K116" s="51"/>
      <c r="L116" s="51"/>
      <c r="M116" s="51"/>
      <c r="N116" s="51"/>
      <c r="O116" s="51"/>
      <c r="P116" s="51"/>
      <c r="Q116" s="51"/>
      <c r="R116" s="51"/>
      <c r="S116" s="51"/>
      <c r="T116" s="51"/>
      <c r="U116" s="52"/>
      <c r="V116" s="52"/>
      <c r="W116" s="52"/>
      <c r="X116" s="52"/>
      <c r="Y116" s="52"/>
      <c r="Z116" s="52"/>
      <c r="AA116" s="52"/>
      <c r="AB116" s="52"/>
      <c r="AC116" s="52"/>
      <c r="AD116" s="52"/>
      <c r="AE116" s="52"/>
      <c r="AF116" s="39" t="s">
        <v>223</v>
      </c>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1"/>
      <c r="CA116" s="51"/>
      <c r="CB116" s="51"/>
      <c r="CC116" s="51"/>
      <c r="CD116" s="51"/>
      <c r="CE116" s="51"/>
      <c r="CF116" s="52"/>
      <c r="CG116" s="69"/>
      <c r="CH116" s="70"/>
      <c r="CI116" s="70"/>
      <c r="CJ116" s="70"/>
      <c r="CK116" s="70"/>
      <c r="CL116" s="70"/>
      <c r="CM116" s="70"/>
      <c r="CN116" s="70"/>
      <c r="CO116" s="70"/>
      <c r="CP116" s="70"/>
      <c r="CQ116" s="52"/>
      <c r="CR116" s="53"/>
      <c r="CS116" s="53"/>
      <c r="CT116" s="53"/>
      <c r="CU116" s="53"/>
      <c r="CV116" s="53"/>
      <c r="CW116" s="53"/>
      <c r="CX116" s="53"/>
      <c r="CY116" s="53"/>
      <c r="CZ116" s="53"/>
    </row>
    <row r="117" spans="1:104" x14ac:dyDescent="0.25">
      <c r="A117" s="27"/>
      <c r="B117" s="27"/>
      <c r="C117" s="27"/>
      <c r="D117" s="27"/>
      <c r="E117" s="27"/>
      <c r="F117" s="27"/>
      <c r="G117" s="27"/>
      <c r="H117" s="27"/>
      <c r="I117" s="27"/>
      <c r="J117" s="27"/>
      <c r="K117" s="51"/>
      <c r="L117" s="51"/>
      <c r="M117" s="51"/>
      <c r="N117" s="51"/>
      <c r="O117" s="51"/>
      <c r="P117" s="51"/>
      <c r="Q117" s="51"/>
      <c r="R117" s="51"/>
      <c r="S117" s="51"/>
      <c r="T117" s="51"/>
      <c r="U117" s="52"/>
      <c r="V117" s="52"/>
      <c r="W117" s="52"/>
      <c r="X117" s="52"/>
      <c r="Y117" s="52"/>
      <c r="Z117" s="52"/>
      <c r="AA117" s="52"/>
      <c r="AB117" s="52"/>
      <c r="AC117" s="52"/>
      <c r="AD117" s="52"/>
      <c r="AE117" s="52"/>
      <c r="AF117" s="52" t="s">
        <v>222</v>
      </c>
      <c r="AG117" s="52">
        <f>SUM(AG111:AG115)</f>
        <v>13</v>
      </c>
      <c r="AH117" s="52">
        <f t="shared" ref="AH117:AO117" si="23">SUM(AH111:AH115)</f>
        <v>13</v>
      </c>
      <c r="AI117" s="52">
        <f t="shared" si="23"/>
        <v>17</v>
      </c>
      <c r="AJ117" s="52">
        <f t="shared" si="23"/>
        <v>25</v>
      </c>
      <c r="AK117" s="52">
        <f t="shared" si="23"/>
        <v>14</v>
      </c>
      <c r="AL117" s="52">
        <f t="shared" si="23"/>
        <v>13</v>
      </c>
      <c r="AM117" s="52">
        <f t="shared" si="23"/>
        <v>18</v>
      </c>
      <c r="AN117" s="52">
        <f t="shared" si="23"/>
        <v>19</v>
      </c>
      <c r="AO117" s="52">
        <f t="shared" si="23"/>
        <v>23</v>
      </c>
      <c r="AP117" s="84">
        <f>MAX(AG117:AO117)</f>
        <v>25</v>
      </c>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1"/>
      <c r="CA117" s="51"/>
      <c r="CB117" s="51"/>
      <c r="CC117" s="51"/>
      <c r="CD117" s="51"/>
      <c r="CE117" s="51"/>
      <c r="CF117" s="52"/>
      <c r="CG117" s="69" t="s">
        <v>222</v>
      </c>
      <c r="CH117" s="70">
        <f t="shared" ref="CH117:CP117" si="24">SUM(CH111:CH115)</f>
        <v>13</v>
      </c>
      <c r="CI117" s="70">
        <f t="shared" si="24"/>
        <v>12</v>
      </c>
      <c r="CJ117" s="70">
        <f t="shared" si="24"/>
        <v>17</v>
      </c>
      <c r="CK117" s="70">
        <f t="shared" si="24"/>
        <v>23</v>
      </c>
      <c r="CL117" s="70">
        <f t="shared" si="24"/>
        <v>14</v>
      </c>
      <c r="CM117" s="70">
        <f t="shared" si="24"/>
        <v>13</v>
      </c>
      <c r="CN117" s="70">
        <f t="shared" si="24"/>
        <v>18</v>
      </c>
      <c r="CO117" s="70">
        <f t="shared" si="24"/>
        <v>19</v>
      </c>
      <c r="CP117" s="70">
        <f t="shared" si="24"/>
        <v>20</v>
      </c>
      <c r="CQ117" s="52"/>
      <c r="CR117" s="53"/>
      <c r="CS117" s="53"/>
      <c r="CT117" s="53"/>
      <c r="CU117" s="53"/>
      <c r="CV117" s="53"/>
      <c r="CW117" s="53"/>
      <c r="CX117" s="53"/>
      <c r="CY117" s="53"/>
      <c r="CZ117" s="53"/>
    </row>
    <row r="118" spans="1:104" x14ac:dyDescent="0.25">
      <c r="A118" s="27"/>
      <c r="B118" s="27"/>
      <c r="C118" s="27"/>
      <c r="D118" s="27"/>
      <c r="E118" s="27"/>
      <c r="F118" s="27"/>
      <c r="G118" s="27"/>
      <c r="H118" s="27"/>
      <c r="I118" s="27"/>
      <c r="J118" s="27"/>
      <c r="K118" s="51"/>
      <c r="L118" s="51"/>
      <c r="M118" s="51"/>
      <c r="N118" s="51"/>
      <c r="O118" s="51"/>
      <c r="P118" s="51"/>
      <c r="Q118" s="51"/>
      <c r="R118" s="51"/>
      <c r="S118" s="51"/>
      <c r="T118" s="51"/>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1"/>
      <c r="CA118" s="51"/>
      <c r="CB118" s="51"/>
      <c r="CC118" s="51"/>
      <c r="CD118" s="51"/>
      <c r="CE118" s="51"/>
      <c r="CF118" s="52"/>
      <c r="CG118" s="69"/>
      <c r="CH118" s="70"/>
      <c r="CI118" s="70"/>
      <c r="CJ118" s="70"/>
      <c r="CK118" s="70"/>
      <c r="CL118" s="70"/>
      <c r="CM118" s="70"/>
      <c r="CN118" s="70"/>
      <c r="CO118" s="70"/>
      <c r="CP118" s="70"/>
      <c r="CQ118" s="52"/>
      <c r="CR118" s="53"/>
      <c r="CS118" s="53"/>
      <c r="CT118" s="53"/>
      <c r="CU118" s="53"/>
      <c r="CV118" s="53"/>
      <c r="CW118" s="53"/>
      <c r="CX118" s="53"/>
      <c r="CY118" s="53"/>
      <c r="CZ118" s="53"/>
    </row>
    <row r="119" spans="1:104" x14ac:dyDescent="0.25">
      <c r="A119" s="27"/>
      <c r="B119" s="27"/>
      <c r="C119" s="27"/>
      <c r="D119" s="27"/>
      <c r="E119" s="27"/>
      <c r="F119" s="27"/>
      <c r="G119" s="27"/>
      <c r="H119" s="27"/>
      <c r="I119" s="27"/>
      <c r="J119" s="27"/>
      <c r="K119" s="51"/>
      <c r="L119" s="51"/>
      <c r="M119" s="51"/>
      <c r="N119" s="51"/>
      <c r="O119" s="51"/>
      <c r="P119" s="51"/>
      <c r="Q119" s="51"/>
      <c r="R119" s="51"/>
      <c r="S119" s="51"/>
      <c r="T119" s="51"/>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1"/>
      <c r="CA119" s="51"/>
      <c r="CB119" s="51"/>
      <c r="CC119" s="51"/>
      <c r="CD119" s="51"/>
      <c r="CE119" s="51"/>
      <c r="CF119" s="52"/>
      <c r="CG119" s="69"/>
      <c r="CH119" s="70"/>
      <c r="CI119" s="70"/>
      <c r="CJ119" s="70"/>
      <c r="CK119" s="70"/>
      <c r="CL119" s="70"/>
      <c r="CM119" s="70"/>
      <c r="CN119" s="70"/>
      <c r="CO119" s="70"/>
      <c r="CP119" s="70"/>
      <c r="CQ119" s="52"/>
      <c r="CR119" s="53"/>
      <c r="CS119" s="53"/>
      <c r="CT119" s="53"/>
      <c r="CU119" s="53"/>
      <c r="CV119" s="53"/>
      <c r="CW119" s="53"/>
      <c r="CX119" s="53"/>
      <c r="CY119" s="53"/>
      <c r="CZ119" s="53"/>
    </row>
    <row r="120" spans="1:104" x14ac:dyDescent="0.25">
      <c r="A120" s="27"/>
      <c r="B120" s="27"/>
      <c r="C120" s="27"/>
      <c r="D120" s="27"/>
      <c r="E120" s="27"/>
      <c r="F120" s="27"/>
      <c r="G120" s="27"/>
      <c r="H120" s="27"/>
      <c r="I120" s="27"/>
      <c r="J120" s="27"/>
      <c r="K120" s="51"/>
      <c r="L120" s="51"/>
      <c r="M120" s="51"/>
      <c r="N120" s="51"/>
      <c r="O120" s="51"/>
      <c r="P120" s="51"/>
      <c r="Q120" s="51"/>
      <c r="R120" s="51"/>
      <c r="S120" s="51"/>
      <c r="T120" s="51"/>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1"/>
      <c r="CA120" s="51"/>
      <c r="CB120" s="51"/>
      <c r="CC120" s="51"/>
      <c r="CD120" s="51"/>
      <c r="CE120" s="51"/>
      <c r="CF120" s="52"/>
      <c r="CG120" s="69"/>
      <c r="CH120" s="70"/>
      <c r="CI120" s="70"/>
      <c r="CJ120" s="70"/>
      <c r="CK120" s="70"/>
      <c r="CL120" s="70"/>
      <c r="CM120" s="70"/>
      <c r="CN120" s="70"/>
      <c r="CO120" s="70"/>
      <c r="CP120" s="70"/>
      <c r="CQ120" s="52"/>
      <c r="CR120" s="53"/>
      <c r="CS120" s="53"/>
      <c r="CT120" s="53"/>
      <c r="CU120" s="53"/>
      <c r="CV120" s="53"/>
      <c r="CW120" s="53"/>
      <c r="CX120" s="53"/>
      <c r="CY120" s="53"/>
      <c r="CZ120" s="53"/>
    </row>
    <row r="121" spans="1:104" ht="26.25" x14ac:dyDescent="0.4">
      <c r="A121" s="27"/>
      <c r="B121" s="27"/>
      <c r="C121" s="27"/>
      <c r="D121" s="27"/>
      <c r="E121" s="27"/>
      <c r="F121" s="27"/>
      <c r="G121" s="27"/>
      <c r="H121" s="27"/>
      <c r="I121" s="27"/>
      <c r="J121" s="27"/>
      <c r="K121" s="51"/>
      <c r="L121" s="51"/>
      <c r="M121" s="51"/>
      <c r="N121" s="51"/>
      <c r="O121" s="51"/>
      <c r="P121" s="51"/>
      <c r="Q121" s="51"/>
      <c r="R121" s="51"/>
      <c r="S121" s="51"/>
      <c r="T121" s="51"/>
      <c r="U121" s="52"/>
      <c r="V121" s="52"/>
      <c r="W121" s="52"/>
      <c r="X121" s="52"/>
      <c r="Y121" s="52"/>
      <c r="Z121" s="52"/>
      <c r="AA121" s="52"/>
      <c r="AB121" s="52"/>
      <c r="AC121" s="97"/>
      <c r="AD121" s="52" t="s">
        <v>164</v>
      </c>
      <c r="AE121" s="52"/>
      <c r="AF121" s="74" t="s">
        <v>109</v>
      </c>
      <c r="AG121" s="75"/>
      <c r="AH121" s="75"/>
      <c r="AI121" s="75"/>
      <c r="AJ121" s="75"/>
      <c r="AK121" s="75"/>
      <c r="AL121" s="75"/>
      <c r="AM121" s="75"/>
      <c r="AN121" s="75"/>
      <c r="AO121" s="96" t="s">
        <v>105</v>
      </c>
      <c r="AP121" s="52"/>
      <c r="AQ121" s="95"/>
      <c r="AR121" s="95"/>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1"/>
      <c r="CA121" s="51"/>
      <c r="CB121" s="51"/>
      <c r="CC121" s="51"/>
      <c r="CD121" s="51"/>
      <c r="CE121" s="51"/>
      <c r="CF121" s="52"/>
      <c r="CG121" s="69"/>
      <c r="CH121" s="70"/>
      <c r="CI121" s="70"/>
      <c r="CJ121" s="70"/>
      <c r="CK121" s="70"/>
      <c r="CL121" s="70"/>
      <c r="CM121" s="70"/>
      <c r="CN121" s="70"/>
      <c r="CO121" s="70"/>
      <c r="CP121" s="70"/>
      <c r="CQ121" s="52"/>
      <c r="CR121" s="53"/>
      <c r="CS121" s="53"/>
      <c r="CT121" s="53"/>
      <c r="CU121" s="53"/>
      <c r="CV121" s="53"/>
      <c r="CW121" s="53"/>
      <c r="CX121" s="53"/>
      <c r="CY121" s="53"/>
      <c r="CZ121" s="53"/>
    </row>
    <row r="122" spans="1:104" x14ac:dyDescent="0.25">
      <c r="A122" s="27"/>
      <c r="B122" s="27"/>
      <c r="C122" s="27"/>
      <c r="D122" s="27"/>
      <c r="E122" s="27"/>
      <c r="F122" s="27"/>
      <c r="G122" s="27"/>
      <c r="H122" s="27"/>
      <c r="I122" s="27"/>
      <c r="J122" s="27"/>
      <c r="K122" s="51"/>
      <c r="L122" s="51"/>
      <c r="M122" s="51"/>
      <c r="N122" s="51"/>
      <c r="O122" s="51"/>
      <c r="P122" s="51"/>
      <c r="Q122" s="51"/>
      <c r="R122" s="51"/>
      <c r="S122" s="51"/>
      <c r="T122" s="51"/>
      <c r="U122" s="52"/>
      <c r="V122" s="52"/>
      <c r="W122" s="52"/>
      <c r="X122" s="52"/>
      <c r="Y122" s="52"/>
      <c r="Z122" s="52"/>
      <c r="AA122" s="52"/>
      <c r="AB122" s="52"/>
      <c r="AC122" s="47" t="s">
        <v>123</v>
      </c>
      <c r="AD122" s="47" t="s">
        <v>117</v>
      </c>
      <c r="AE122" s="86" t="s">
        <v>116</v>
      </c>
      <c r="AF122" s="76" t="s">
        <v>103</v>
      </c>
      <c r="AG122" s="106" t="s">
        <v>261</v>
      </c>
      <c r="AH122" s="106" t="s">
        <v>262</v>
      </c>
      <c r="AI122" s="106" t="s">
        <v>263</v>
      </c>
      <c r="AJ122" s="106" t="s">
        <v>264</v>
      </c>
      <c r="AK122" s="106" t="s">
        <v>265</v>
      </c>
      <c r="AL122" s="106" t="s">
        <v>266</v>
      </c>
      <c r="AM122" s="106" t="s">
        <v>267</v>
      </c>
      <c r="AN122" s="106" t="s">
        <v>268</v>
      </c>
      <c r="AO122" s="106" t="s">
        <v>269</v>
      </c>
      <c r="AP122" s="77" t="s">
        <v>104</v>
      </c>
      <c r="AQ122" s="78" t="s">
        <v>2</v>
      </c>
      <c r="AR122" s="79" t="str">
        <f>$AR$1</f>
        <v>GSchV_limits</v>
      </c>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1"/>
      <c r="CA122" s="51"/>
      <c r="CB122" s="51"/>
      <c r="CC122" s="51"/>
      <c r="CD122" s="51"/>
      <c r="CE122" s="51"/>
      <c r="CF122" s="52"/>
      <c r="CG122" s="69"/>
      <c r="CH122" s="70"/>
      <c r="CI122" s="70"/>
      <c r="CJ122" s="70"/>
      <c r="CK122" s="70"/>
      <c r="CL122" s="70"/>
      <c r="CM122" s="70"/>
      <c r="CN122" s="70"/>
      <c r="CO122" s="70"/>
      <c r="CP122" s="70"/>
      <c r="CQ122" s="52"/>
      <c r="CR122" s="54">
        <v>3</v>
      </c>
      <c r="CS122" s="54">
        <v>4</v>
      </c>
      <c r="CT122" s="54">
        <v>5</v>
      </c>
      <c r="CU122" s="54">
        <v>6</v>
      </c>
      <c r="CV122" s="54">
        <v>7</v>
      </c>
      <c r="CW122" s="54">
        <v>8</v>
      </c>
      <c r="CX122" s="54">
        <v>9</v>
      </c>
      <c r="CY122" s="54">
        <v>10</v>
      </c>
      <c r="CZ122" s="54">
        <v>11</v>
      </c>
    </row>
    <row r="123" spans="1:104" x14ac:dyDescent="0.25">
      <c r="A123" s="27"/>
      <c r="B123" s="27"/>
      <c r="C123" s="27"/>
      <c r="D123" s="27"/>
      <c r="E123" s="27"/>
      <c r="F123" s="27"/>
      <c r="G123" s="27"/>
      <c r="H123" s="27"/>
      <c r="I123" s="27"/>
      <c r="J123" s="27"/>
      <c r="K123" s="51"/>
      <c r="L123" s="51"/>
      <c r="M123" s="51"/>
      <c r="N123" s="51"/>
      <c r="O123" s="51"/>
      <c r="P123" s="51"/>
      <c r="Q123" s="51"/>
      <c r="R123" s="51"/>
      <c r="S123" s="51"/>
      <c r="T123" s="51"/>
      <c r="U123" s="52"/>
      <c r="V123" s="52"/>
      <c r="W123" s="52"/>
      <c r="X123" s="52"/>
      <c r="Y123" s="52"/>
      <c r="Z123" s="52"/>
      <c r="AA123" s="52"/>
      <c r="AB123" s="52"/>
      <c r="AC123" s="80" t="str">
        <f>INDEX('Detected Compounds limits'!$B$2:$I$50, MATCH($AF123,'Detected Compounds limits'!$B$2:$B$50, 0), MATCH(AC$4,'Detected Compounds limits'!$B$2:$I$2,0))</f>
        <v xml:space="preserve"> </v>
      </c>
      <c r="AD123" s="80"/>
      <c r="AE123" s="81"/>
      <c r="AF123" s="82" t="s">
        <v>14</v>
      </c>
      <c r="AG123" s="80"/>
      <c r="AH123" s="80">
        <v>5.0000000000000002E-5</v>
      </c>
      <c r="AI123" s="80">
        <v>4.4999999999999999E-4</v>
      </c>
      <c r="AJ123" s="80"/>
      <c r="AK123" s="80"/>
      <c r="AL123" s="80"/>
      <c r="AM123" s="80"/>
      <c r="AN123" s="80"/>
      <c r="AO123" s="80"/>
      <c r="AP123" s="83">
        <v>4.4999999999999999E-4</v>
      </c>
      <c r="AQ123" s="80">
        <f>INDEX('Detected Compounds limits'!$B$2:$H$50, MATCH($AF123,'Detected Compounds limits'!$B$2:$B$50, 0), MATCH(AQ$4,'Detected Compounds limits'!$B$2:$H$2,0))</f>
        <v>3.0000000000000001E-5</v>
      </c>
      <c r="AR123" s="80">
        <f>INDEX('Detected Compounds limits'!$B$2:$H$50, MATCH($AF123,'Detected Compounds limits'!$B$2:$B$50, 0), MATCH(AR$1,'Detected Compounds limits'!$B$2:$H$2,0))</f>
        <v>0.1</v>
      </c>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1"/>
      <c r="CA123" s="51"/>
      <c r="CB123" s="51"/>
      <c r="CC123" s="51"/>
      <c r="CD123" s="51"/>
      <c r="CE123" s="51"/>
      <c r="CF123" s="52"/>
      <c r="CG123" s="69"/>
      <c r="CH123" s="70"/>
      <c r="CI123" s="70"/>
      <c r="CJ123" s="70"/>
      <c r="CK123" s="70"/>
      <c r="CL123" s="70"/>
      <c r="CM123" s="70"/>
      <c r="CN123" s="70"/>
      <c r="CO123" s="70"/>
      <c r="CP123" s="70"/>
      <c r="CQ123" s="52"/>
      <c r="CR123" s="55"/>
      <c r="CS123" s="55"/>
      <c r="CT123" s="55"/>
      <c r="CU123" s="55"/>
      <c r="CV123" s="55"/>
      <c r="CW123" s="55"/>
      <c r="CX123" s="55"/>
      <c r="CY123" s="55"/>
      <c r="CZ123" s="55"/>
    </row>
    <row r="124" spans="1:104" x14ac:dyDescent="0.25">
      <c r="A124" s="27"/>
      <c r="B124" s="27"/>
      <c r="C124" s="27"/>
      <c r="D124" s="27"/>
      <c r="E124" s="27"/>
      <c r="F124" s="27"/>
      <c r="G124" s="27"/>
      <c r="H124" s="27"/>
      <c r="I124" s="27"/>
      <c r="J124" s="27"/>
      <c r="K124" s="51"/>
      <c r="L124" s="51"/>
      <c r="M124" s="51"/>
      <c r="N124" s="51"/>
      <c r="O124" s="51"/>
      <c r="P124" s="51"/>
      <c r="Q124" s="51"/>
      <c r="R124" s="51"/>
      <c r="S124" s="51"/>
      <c r="T124" s="51"/>
      <c r="U124" s="52"/>
      <c r="V124" s="52"/>
      <c r="W124" s="52"/>
      <c r="X124" s="52"/>
      <c r="Y124" s="52"/>
      <c r="Z124" s="52"/>
      <c r="AA124" s="52"/>
      <c r="AB124" s="52"/>
      <c r="AC124" s="80" t="str">
        <f>INDEX('Detected Compounds limits'!$B$2:$I$50, MATCH($AF124,'Detected Compounds limits'!$B$2:$B$50, 0), MATCH(AC$4,'Detected Compounds limits'!$B$2:$I$2,0))</f>
        <v xml:space="preserve"> </v>
      </c>
      <c r="AD124" s="80"/>
      <c r="AE124" s="81"/>
      <c r="AF124" s="82" t="s">
        <v>20</v>
      </c>
      <c r="AG124" s="80"/>
      <c r="AH124" s="80"/>
      <c r="AI124" s="80"/>
      <c r="AJ124" s="80"/>
      <c r="AK124" s="80"/>
      <c r="AL124" s="80">
        <v>1.4999999999999999E-2</v>
      </c>
      <c r="AM124" s="80"/>
      <c r="AN124" s="80"/>
      <c r="AO124" s="80"/>
      <c r="AP124" s="83">
        <v>1.4999999999999999E-2</v>
      </c>
      <c r="AQ124" s="80">
        <f>INDEX('Detected Compounds limits'!$B$2:$H$50, MATCH($AF124,'Detected Compounds limits'!$B$2:$B$50, 0), MATCH(AQ$4,'Detected Compounds limits'!$B$2:$H$2,0))</f>
        <v>1.4999999999999999E-2</v>
      </c>
      <c r="AR124" s="80">
        <f>INDEX('Detected Compounds limits'!$B$2:$H$50, MATCH($AF124,'Detected Compounds limits'!$B$2:$B$50, 0), MATCH(AR$1,'Detected Compounds limits'!$B$2:$H$2,0))</f>
        <v>0.1</v>
      </c>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1"/>
      <c r="CA124" s="51"/>
      <c r="CB124" s="51"/>
      <c r="CC124" s="51"/>
      <c r="CD124" s="51"/>
      <c r="CE124" s="51"/>
      <c r="CF124" s="52"/>
      <c r="CG124" s="69"/>
      <c r="CH124" s="70"/>
      <c r="CI124" s="70"/>
      <c r="CJ124" s="70"/>
      <c r="CK124" s="70"/>
      <c r="CL124" s="70"/>
      <c r="CM124" s="70"/>
      <c r="CN124" s="70"/>
      <c r="CO124" s="70"/>
      <c r="CP124" s="70"/>
      <c r="CQ124" s="52"/>
      <c r="CR124" s="55"/>
      <c r="CS124" s="55"/>
      <c r="CT124" s="55"/>
      <c r="CU124" s="55"/>
      <c r="CV124" s="55"/>
      <c r="CW124" s="55" t="s">
        <v>209</v>
      </c>
      <c r="CX124" s="55"/>
      <c r="CY124" s="55"/>
      <c r="CZ124" s="55"/>
    </row>
    <row r="125" spans="1:104" x14ac:dyDescent="0.25">
      <c r="A125" s="27"/>
      <c r="B125" s="27"/>
      <c r="C125" s="27"/>
      <c r="D125" s="27"/>
      <c r="E125" s="27"/>
      <c r="F125" s="27"/>
      <c r="G125" s="27"/>
      <c r="H125" s="27"/>
      <c r="I125" s="27"/>
      <c r="J125" s="27"/>
      <c r="K125" s="51"/>
      <c r="L125" s="51"/>
      <c r="M125" s="51"/>
      <c r="N125" s="51"/>
      <c r="O125" s="51"/>
      <c r="P125" s="51"/>
      <c r="Q125" s="51"/>
      <c r="R125" s="51"/>
      <c r="S125" s="51"/>
      <c r="T125" s="51"/>
      <c r="U125" s="52"/>
      <c r="V125" s="52"/>
      <c r="W125" s="52"/>
      <c r="X125" s="52"/>
      <c r="Y125" s="52"/>
      <c r="Z125" s="52"/>
      <c r="AA125" s="52"/>
      <c r="AB125" s="52"/>
      <c r="AC125" s="80" t="str">
        <f>INDEX('Detected Compounds limits'!$B$2:$I$50, MATCH($AF125,'Detected Compounds limits'!$B$2:$B$50, 0), MATCH(AC$4,'Detected Compounds limits'!$B$2:$I$2,0))</f>
        <v>x</v>
      </c>
      <c r="AD125" s="80"/>
      <c r="AE125" s="81"/>
      <c r="AF125" s="82" t="s">
        <v>16</v>
      </c>
      <c r="AG125" s="80">
        <v>2.9000000000000001E-2</v>
      </c>
      <c r="AH125" s="80">
        <v>1.7000000000000001E-2</v>
      </c>
      <c r="AI125" s="80">
        <v>1.7000000000000001E-2</v>
      </c>
      <c r="AJ125" s="80">
        <v>1.7000000000000001E-2</v>
      </c>
      <c r="AK125" s="80">
        <v>1.7000000000000001E-2</v>
      </c>
      <c r="AL125" s="80">
        <v>1.7000000000000001E-2</v>
      </c>
      <c r="AM125" s="80">
        <v>1.7000000000000001E-2</v>
      </c>
      <c r="AN125" s="80">
        <v>1.7000000000000001E-2</v>
      </c>
      <c r="AO125" s="80">
        <v>1.7000000000000001E-2</v>
      </c>
      <c r="AP125" s="83">
        <v>2.9000000000000001E-2</v>
      </c>
      <c r="AQ125" s="80">
        <f>INDEX('Detected Compounds limits'!$B$2:$H$50, MATCH($AF125,'Detected Compounds limits'!$B$2:$B$50, 0), MATCH(AQ$4,'Detected Compounds limits'!$B$2:$H$2,0))</f>
        <v>1.7000000000000001E-2</v>
      </c>
      <c r="AR125" s="80">
        <f>INDEX('Detected Compounds limits'!$B$2:$H$50, MATCH($AF125,'Detected Compounds limits'!$B$2:$B$50, 0), MATCH(AR$1,'Detected Compounds limits'!$B$2:$H$2,0))</f>
        <v>10</v>
      </c>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1"/>
      <c r="CA125" s="51"/>
      <c r="CB125" s="51"/>
      <c r="CC125" s="51"/>
      <c r="CD125" s="51"/>
      <c r="CE125" s="51"/>
      <c r="CF125" s="52"/>
      <c r="CG125" s="69"/>
      <c r="CH125" s="70"/>
      <c r="CI125" s="70"/>
      <c r="CJ125" s="70"/>
      <c r="CK125" s="70"/>
      <c r="CL125" s="70"/>
      <c r="CM125" s="70"/>
      <c r="CN125" s="70"/>
      <c r="CO125" s="70"/>
      <c r="CP125" s="70"/>
      <c r="CQ125" s="52"/>
      <c r="CR125" s="54"/>
      <c r="CS125" s="54" t="s">
        <v>209</v>
      </c>
      <c r="CT125" s="54" t="s">
        <v>209</v>
      </c>
      <c r="CU125" s="54" t="s">
        <v>209</v>
      </c>
      <c r="CV125" s="54" t="s">
        <v>209</v>
      </c>
      <c r="CW125" s="56" t="s">
        <v>209</v>
      </c>
      <c r="CX125" s="54" t="s">
        <v>209</v>
      </c>
      <c r="CY125" s="54" t="s">
        <v>209</v>
      </c>
      <c r="CZ125" s="54" t="s">
        <v>209</v>
      </c>
    </row>
    <row r="126" spans="1:104" x14ac:dyDescent="0.25">
      <c r="A126" s="27"/>
      <c r="B126" s="27"/>
      <c r="C126" s="27"/>
      <c r="D126" s="27"/>
      <c r="E126" s="27"/>
      <c r="F126" s="27"/>
      <c r="G126" s="27"/>
      <c r="H126" s="27"/>
      <c r="I126" s="27"/>
      <c r="J126" s="27"/>
      <c r="K126" s="51"/>
      <c r="L126" s="51"/>
      <c r="M126" s="51"/>
      <c r="N126" s="51"/>
      <c r="O126" s="51"/>
      <c r="P126" s="51"/>
      <c r="Q126" s="51"/>
      <c r="R126" s="51"/>
      <c r="S126" s="51"/>
      <c r="T126" s="51"/>
      <c r="U126" s="52"/>
      <c r="V126" s="52"/>
      <c r="W126" s="52"/>
      <c r="X126" s="52"/>
      <c r="Y126" s="52"/>
      <c r="Z126" s="52"/>
      <c r="AA126" s="52"/>
      <c r="AB126" s="52"/>
      <c r="AC126" s="80" t="str">
        <f>INDEX('Detected Compounds limits'!$B$2:$I$50, MATCH($AF126,'Detected Compounds limits'!$B$2:$B$50, 0), MATCH(AC$4,'Detected Compounds limits'!$B$2:$I$2,0))</f>
        <v>x</v>
      </c>
      <c r="AD126" s="80"/>
      <c r="AE126" s="81"/>
      <c r="AF126" s="82" t="s">
        <v>18</v>
      </c>
      <c r="AG126" s="80">
        <v>2.1000000000000001E-2</v>
      </c>
      <c r="AH126" s="80"/>
      <c r="AI126" s="80"/>
      <c r="AJ126" s="80"/>
      <c r="AK126" s="80"/>
      <c r="AL126" s="80"/>
      <c r="AM126" s="80"/>
      <c r="AN126" s="80"/>
      <c r="AO126" s="80"/>
      <c r="AP126" s="83">
        <v>2.1000000000000001E-2</v>
      </c>
      <c r="AQ126" s="80">
        <f>INDEX('Detected Compounds limits'!$B$2:$H$50, MATCH($AF126,'Detected Compounds limits'!$B$2:$B$50, 0), MATCH(AQ$4,'Detected Compounds limits'!$B$2:$H$2,0))</f>
        <v>2.1000000000000001E-2</v>
      </c>
      <c r="AR126" s="80">
        <f>INDEX('Detected Compounds limits'!$B$2:$H$50, MATCH($AF126,'Detected Compounds limits'!$B$2:$B$50, 0), MATCH(AR$1,'Detected Compounds limits'!$B$2:$H$2,0))</f>
        <v>10</v>
      </c>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1"/>
      <c r="CA126" s="51"/>
      <c r="CB126" s="51"/>
      <c r="CC126" s="51"/>
      <c r="CD126" s="51"/>
      <c r="CE126" s="51"/>
      <c r="CF126" s="52"/>
      <c r="CG126" s="69"/>
      <c r="CH126" s="70"/>
      <c r="CI126" s="70"/>
      <c r="CJ126" s="70"/>
      <c r="CK126" s="70"/>
      <c r="CL126" s="70"/>
      <c r="CM126" s="70"/>
      <c r="CN126" s="70"/>
      <c r="CO126" s="70"/>
      <c r="CP126" s="70"/>
      <c r="CQ126" s="52"/>
      <c r="CR126" s="55" t="s">
        <v>209</v>
      </c>
      <c r="CS126" s="55"/>
      <c r="CT126" s="55"/>
      <c r="CU126" s="55"/>
      <c r="CV126" s="55"/>
      <c r="CW126" s="55"/>
      <c r="CX126" s="55"/>
      <c r="CY126" s="55"/>
      <c r="CZ126" s="55"/>
    </row>
    <row r="127" spans="1:104" x14ac:dyDescent="0.25">
      <c r="A127" s="27"/>
      <c r="B127" s="27"/>
      <c r="C127" s="27"/>
      <c r="D127" s="27"/>
      <c r="E127" s="27"/>
      <c r="F127" s="27"/>
      <c r="G127" s="27"/>
      <c r="H127" s="27"/>
      <c r="I127" s="27"/>
      <c r="J127" s="27"/>
      <c r="K127" s="51"/>
      <c r="L127" s="51"/>
      <c r="M127" s="51"/>
      <c r="N127" s="51"/>
      <c r="O127" s="51"/>
      <c r="P127" s="51"/>
      <c r="Q127" s="51"/>
      <c r="R127" s="51"/>
      <c r="S127" s="51"/>
      <c r="T127" s="51"/>
      <c r="U127" s="52"/>
      <c r="V127" s="52"/>
      <c r="W127" s="52"/>
      <c r="X127" s="52"/>
      <c r="Y127" s="52"/>
      <c r="Z127" s="52"/>
      <c r="AA127" s="52"/>
      <c r="AB127" s="52"/>
      <c r="AC127" s="80" t="str">
        <f>INDEX('Detected Compounds limits'!$B$2:$I$50, MATCH($AF127,'Detected Compounds limits'!$B$2:$B$50, 0), MATCH(AC$4,'Detected Compounds limits'!$B$2:$I$2,0))</f>
        <v xml:space="preserve"> </v>
      </c>
      <c r="AD127" s="80"/>
      <c r="AE127" s="81"/>
      <c r="AF127" s="82" t="s">
        <v>22</v>
      </c>
      <c r="AG127" s="80"/>
      <c r="AH127" s="80">
        <v>1.1999999999999999E-4</v>
      </c>
      <c r="AI127" s="80">
        <v>1E-3</v>
      </c>
      <c r="AJ127" s="80"/>
      <c r="AK127" s="80"/>
      <c r="AL127" s="80"/>
      <c r="AM127" s="80"/>
      <c r="AN127" s="80"/>
      <c r="AO127" s="80"/>
      <c r="AP127" s="83">
        <v>1E-3</v>
      </c>
      <c r="AQ127" s="80">
        <f>INDEX('Detected Compounds limits'!$B$2:$H$50, MATCH($AF127,'Detected Compounds limits'!$B$2:$B$50, 0), MATCH(AQ$4,'Detected Compounds limits'!$B$2:$H$2,0))</f>
        <v>3.0000000000000001E-5</v>
      </c>
      <c r="AR127" s="80">
        <f>INDEX('Detected Compounds limits'!$B$2:$H$50, MATCH($AF127,'Detected Compounds limits'!$B$2:$B$50, 0), MATCH(AR$1,'Detected Compounds limits'!$B$2:$H$2,0))</f>
        <v>4.6000000000000001E-4</v>
      </c>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1"/>
      <c r="CA127" s="51"/>
      <c r="CB127" s="51"/>
      <c r="CC127" s="51"/>
      <c r="CD127" s="51"/>
      <c r="CE127" s="51"/>
      <c r="CF127" s="52"/>
      <c r="CG127" s="69"/>
      <c r="CH127" s="70"/>
      <c r="CI127" s="70"/>
      <c r="CJ127" s="70"/>
      <c r="CK127" s="70"/>
      <c r="CL127" s="70"/>
      <c r="CM127" s="70"/>
      <c r="CN127" s="70"/>
      <c r="CO127" s="70"/>
      <c r="CP127" s="70"/>
      <c r="CQ127" s="52"/>
      <c r="CR127" s="55"/>
      <c r="CS127" s="55"/>
      <c r="CT127" s="55"/>
      <c r="CU127" s="55"/>
      <c r="CV127" s="55"/>
      <c r="CW127" s="55"/>
      <c r="CX127" s="55"/>
      <c r="CY127" s="55"/>
      <c r="CZ127" s="55"/>
    </row>
    <row r="128" spans="1:104" x14ac:dyDescent="0.25">
      <c r="A128" s="27"/>
      <c r="B128" s="27"/>
      <c r="C128" s="27"/>
      <c r="D128" s="27"/>
      <c r="E128" s="27"/>
      <c r="F128" s="27"/>
      <c r="G128" s="27"/>
      <c r="H128" s="27"/>
      <c r="I128" s="27"/>
      <c r="J128" s="27"/>
      <c r="K128" s="51"/>
      <c r="L128" s="51"/>
      <c r="M128" s="51"/>
      <c r="N128" s="51"/>
      <c r="O128" s="51"/>
      <c r="P128" s="51"/>
      <c r="Q128" s="51"/>
      <c r="R128" s="51"/>
      <c r="S128" s="51"/>
      <c r="T128" s="51"/>
      <c r="U128" s="52"/>
      <c r="V128" s="52"/>
      <c r="W128" s="52"/>
      <c r="X128" s="52"/>
      <c r="Y128" s="52"/>
      <c r="Z128" s="52"/>
      <c r="AA128" s="52"/>
      <c r="AB128" s="52"/>
      <c r="AC128" s="80" t="str">
        <f>INDEX('Detected Compounds limits'!$B$2:$I$50, MATCH($AF128,'Detected Compounds limits'!$B$2:$B$50, 0), MATCH(AC$4,'Detected Compounds limits'!$B$2:$I$2,0))</f>
        <v xml:space="preserve"> </v>
      </c>
      <c r="AD128" s="80"/>
      <c r="AE128" s="81"/>
      <c r="AF128" s="82" t="s">
        <v>24</v>
      </c>
      <c r="AG128" s="80">
        <v>2.9E-4</v>
      </c>
      <c r="AH128" s="80">
        <v>8.4999999999999995E-4</v>
      </c>
      <c r="AI128" s="80">
        <v>5.1999999999999997E-5</v>
      </c>
      <c r="AJ128" s="80">
        <v>1.4000000000000001E-4</v>
      </c>
      <c r="AK128" s="80"/>
      <c r="AL128" s="80"/>
      <c r="AM128" s="80"/>
      <c r="AN128" s="80"/>
      <c r="AO128" s="80"/>
      <c r="AP128" s="83">
        <v>8.4999999999999995E-4</v>
      </c>
      <c r="AQ128" s="80">
        <f>INDEX('Detected Compounds limits'!$B$2:$H$50, MATCH($AF128,'Detected Compounds limits'!$B$2:$B$50, 0), MATCH(AQ$4,'Detected Compounds limits'!$B$2:$H$2,0))</f>
        <v>3.0000000000000001E-5</v>
      </c>
      <c r="AR128" s="80">
        <f>INDEX('Detected Compounds limits'!$B$2:$H$50, MATCH($AF128,'Detected Compounds limits'!$B$2:$B$50, 0), MATCH(AR$1,'Detected Compounds limits'!$B$2:$H$2,0))</f>
        <v>0.1</v>
      </c>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1"/>
      <c r="CA128" s="51"/>
      <c r="CB128" s="51"/>
      <c r="CC128" s="51"/>
      <c r="CD128" s="51"/>
      <c r="CE128" s="51"/>
      <c r="CF128" s="52"/>
      <c r="CG128" s="69"/>
      <c r="CH128" s="70"/>
      <c r="CI128" s="70"/>
      <c r="CJ128" s="70"/>
      <c r="CK128" s="70"/>
      <c r="CL128" s="70"/>
      <c r="CM128" s="70"/>
      <c r="CN128" s="70"/>
      <c r="CO128" s="70"/>
      <c r="CP128" s="70"/>
      <c r="CQ128" s="52"/>
      <c r="CR128" s="54"/>
      <c r="CS128" s="54"/>
      <c r="CT128" s="54"/>
      <c r="CU128" s="54"/>
      <c r="CV128" s="54"/>
      <c r="CW128" s="56"/>
      <c r="CX128" s="54"/>
      <c r="CY128" s="54"/>
      <c r="CZ128" s="54"/>
    </row>
    <row r="129" spans="1:104" x14ac:dyDescent="0.25">
      <c r="A129" s="27"/>
      <c r="B129" s="27"/>
      <c r="C129" s="27"/>
      <c r="D129" s="27"/>
      <c r="E129" s="27"/>
      <c r="F129" s="27"/>
      <c r="G129" s="27"/>
      <c r="H129" s="27"/>
      <c r="I129" s="27"/>
      <c r="J129" s="27"/>
      <c r="K129" s="51"/>
      <c r="L129" s="51"/>
      <c r="M129" s="51"/>
      <c r="N129" s="51"/>
      <c r="O129" s="51"/>
      <c r="P129" s="51"/>
      <c r="Q129" s="51"/>
      <c r="R129" s="51"/>
      <c r="S129" s="51"/>
      <c r="T129" s="51"/>
      <c r="U129" s="52"/>
      <c r="V129" s="52"/>
      <c r="W129" s="52"/>
      <c r="X129" s="52"/>
      <c r="Y129" s="52"/>
      <c r="Z129" s="52"/>
      <c r="AA129" s="52"/>
      <c r="AB129" s="52"/>
      <c r="AC129" s="80" t="str">
        <f>INDEX('Detected Compounds limits'!$B$2:$I$50, MATCH($AF129,'Detected Compounds limits'!$B$2:$B$50, 0), MATCH(AC$4,'Detected Compounds limits'!$B$2:$I$2,0))</f>
        <v xml:space="preserve"> </v>
      </c>
      <c r="AD129" s="80"/>
      <c r="AE129" s="81"/>
      <c r="AF129" s="82" t="s">
        <v>28</v>
      </c>
      <c r="AG129" s="80"/>
      <c r="AH129" s="80">
        <v>2.9999999999999997E-5</v>
      </c>
      <c r="AI129" s="80">
        <v>1.2E-2</v>
      </c>
      <c r="AJ129" s="80"/>
      <c r="AK129" s="80"/>
      <c r="AL129" s="80"/>
      <c r="AM129" s="80"/>
      <c r="AN129" s="80"/>
      <c r="AO129" s="80">
        <v>4.3999999999999999E-5</v>
      </c>
      <c r="AP129" s="83">
        <v>1.2E-2</v>
      </c>
      <c r="AQ129" s="80">
        <f>INDEX('Detected Compounds limits'!$B$2:$H$50, MATCH($AF129,'Detected Compounds limits'!$B$2:$B$50, 0), MATCH(AQ$4,'Detected Compounds limits'!$B$2:$H$2,0))</f>
        <v>3.0000000000000001E-5</v>
      </c>
      <c r="AR129" s="80">
        <f>INDEX('Detected Compounds limits'!$B$2:$H$50, MATCH($AF129,'Detected Compounds limits'!$B$2:$B$50, 0), MATCH(AR$1,'Detected Compounds limits'!$B$2:$H$2,0))</f>
        <v>0.1</v>
      </c>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1"/>
      <c r="CA129" s="51"/>
      <c r="CB129" s="51"/>
      <c r="CC129" s="51"/>
      <c r="CD129" s="51"/>
      <c r="CE129" s="51"/>
      <c r="CF129" s="52"/>
      <c r="CG129" s="69"/>
      <c r="CH129" s="70"/>
      <c r="CI129" s="70"/>
      <c r="CJ129" s="70"/>
      <c r="CK129" s="70"/>
      <c r="CL129" s="70"/>
      <c r="CM129" s="70"/>
      <c r="CN129" s="70"/>
      <c r="CO129" s="70"/>
      <c r="CP129" s="70"/>
      <c r="CQ129" s="52"/>
      <c r="CR129" s="55"/>
      <c r="CS129" s="55" t="s">
        <v>209</v>
      </c>
      <c r="CT129" s="55"/>
      <c r="CU129" s="55"/>
      <c r="CV129" s="55"/>
      <c r="CW129" s="55"/>
      <c r="CX129" s="55"/>
      <c r="CY129" s="55"/>
      <c r="CZ129" s="55"/>
    </row>
    <row r="130" spans="1:104" x14ac:dyDescent="0.25">
      <c r="A130" s="27"/>
      <c r="B130" s="27"/>
      <c r="C130" s="27"/>
      <c r="D130" s="27"/>
      <c r="E130" s="27"/>
      <c r="F130" s="27"/>
      <c r="G130" s="27"/>
      <c r="H130" s="27"/>
      <c r="I130" s="27"/>
      <c r="J130" s="27"/>
      <c r="K130" s="51"/>
      <c r="L130" s="51"/>
      <c r="M130" s="51"/>
      <c r="N130" s="51"/>
      <c r="O130" s="51"/>
      <c r="P130" s="51"/>
      <c r="Q130" s="51"/>
      <c r="R130" s="51"/>
      <c r="S130" s="51"/>
      <c r="T130" s="51"/>
      <c r="U130" s="52"/>
      <c r="V130" s="52"/>
      <c r="W130" s="52"/>
      <c r="X130" s="52"/>
      <c r="Y130" s="52"/>
      <c r="Z130" s="52"/>
      <c r="AA130" s="52"/>
      <c r="AB130" s="52"/>
      <c r="AC130" s="80" t="str">
        <f>INDEX('Detected Compounds limits'!$B$2:$I$50, MATCH($AF130,'Detected Compounds limits'!$B$2:$B$50, 0), MATCH(AC$4,'Detected Compounds limits'!$B$2:$I$2,0))</f>
        <v xml:space="preserve"> </v>
      </c>
      <c r="AD130" s="80"/>
      <c r="AE130" s="81"/>
      <c r="AF130" s="82" t="s">
        <v>31</v>
      </c>
      <c r="AG130" s="80"/>
      <c r="AH130" s="80">
        <v>2.9999999999999997E-5</v>
      </c>
      <c r="AI130" s="80">
        <v>7.5000000000000002E-4</v>
      </c>
      <c r="AJ130" s="80"/>
      <c r="AK130" s="80"/>
      <c r="AL130" s="80">
        <v>2.9999999999999997E-5</v>
      </c>
      <c r="AM130" s="80"/>
      <c r="AN130" s="80"/>
      <c r="AO130" s="80">
        <v>3.5999999999999994E-5</v>
      </c>
      <c r="AP130" s="83">
        <v>7.5000000000000002E-4</v>
      </c>
      <c r="AQ130" s="80">
        <f>INDEX('Detected Compounds limits'!$B$2:$H$50, MATCH($AF130,'Detected Compounds limits'!$B$2:$B$50, 0), MATCH(AQ$4,'Detected Compounds limits'!$B$2:$H$2,0))</f>
        <v>3.0000000000000001E-5</v>
      </c>
      <c r="AR130" s="80">
        <f>INDEX('Detected Compounds limits'!$B$2:$H$50, MATCH($AF130,'Detected Compounds limits'!$B$2:$B$50, 0), MATCH(AR$1,'Detected Compounds limits'!$B$2:$H$2,0))</f>
        <v>3.0000000000000001E-5</v>
      </c>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1"/>
      <c r="CA130" s="51"/>
      <c r="CB130" s="51"/>
      <c r="CC130" s="51"/>
      <c r="CD130" s="51"/>
      <c r="CE130" s="51"/>
      <c r="CF130" s="52"/>
      <c r="CG130" s="69"/>
      <c r="CH130" s="70"/>
      <c r="CI130" s="70"/>
      <c r="CJ130" s="70"/>
      <c r="CK130" s="70"/>
      <c r="CL130" s="70"/>
      <c r="CM130" s="70"/>
      <c r="CN130" s="70"/>
      <c r="CO130" s="70"/>
      <c r="CP130" s="70"/>
      <c r="CQ130" s="52"/>
      <c r="CR130" s="55"/>
      <c r="CS130" s="55" t="s">
        <v>209</v>
      </c>
      <c r="CT130" s="55"/>
      <c r="CU130" s="55"/>
      <c r="CV130" s="55"/>
      <c r="CW130" s="55" t="s">
        <v>209</v>
      </c>
      <c r="CX130" s="55"/>
      <c r="CY130" s="55"/>
      <c r="CZ130" s="55"/>
    </row>
    <row r="131" spans="1:104" x14ac:dyDescent="0.25">
      <c r="A131" s="27"/>
      <c r="B131" s="27"/>
      <c r="C131" s="27"/>
      <c r="D131" s="27"/>
      <c r="E131" s="27"/>
      <c r="F131" s="27"/>
      <c r="G131" s="27"/>
      <c r="H131" s="27"/>
      <c r="I131" s="27"/>
      <c r="J131" s="27"/>
      <c r="K131" s="51"/>
      <c r="L131" s="51"/>
      <c r="M131" s="51"/>
      <c r="N131" s="51"/>
      <c r="O131" s="51"/>
      <c r="P131" s="51"/>
      <c r="Q131" s="51"/>
      <c r="R131" s="51"/>
      <c r="S131" s="51"/>
      <c r="T131" s="51"/>
      <c r="U131" s="52"/>
      <c r="V131" s="52"/>
      <c r="W131" s="52"/>
      <c r="X131" s="52"/>
      <c r="Y131" s="52"/>
      <c r="Z131" s="52"/>
      <c r="AA131" s="52"/>
      <c r="AB131" s="52"/>
      <c r="AC131" s="80" t="str">
        <f>INDEX('Detected Compounds limits'!$B$2:$I$50, MATCH($AF131,'Detected Compounds limits'!$B$2:$B$50, 0), MATCH(AC$4,'Detected Compounds limits'!$B$2:$I$2,0))</f>
        <v xml:space="preserve"> </v>
      </c>
      <c r="AD131" s="80"/>
      <c r="AE131" s="81"/>
      <c r="AF131" s="82" t="s">
        <v>33</v>
      </c>
      <c r="AG131" s="80"/>
      <c r="AH131" s="80">
        <v>7.0000000000000007E-5</v>
      </c>
      <c r="AI131" s="80">
        <v>2E-3</v>
      </c>
      <c r="AJ131" s="80"/>
      <c r="AK131" s="80"/>
      <c r="AL131" s="80">
        <v>5.0000000000000002E-5</v>
      </c>
      <c r="AM131" s="80"/>
      <c r="AN131" s="80"/>
      <c r="AO131" s="80">
        <v>5.7000000000000003E-5</v>
      </c>
      <c r="AP131" s="83">
        <v>2E-3</v>
      </c>
      <c r="AQ131" s="80">
        <f>INDEX('Detected Compounds limits'!$B$2:$H$50, MATCH($AF131,'Detected Compounds limits'!$B$2:$B$50, 0), MATCH(AQ$4,'Detected Compounds limits'!$B$2:$H$2,0))</f>
        <v>5.0000000000000002E-5</v>
      </c>
      <c r="AR131" s="80">
        <f>INDEX('Detected Compounds limits'!$B$2:$H$50, MATCH($AF131,'Detected Compounds limits'!$B$2:$B$50, 0), MATCH(AR$1,'Detected Compounds limits'!$B$2:$H$2,0))</f>
        <v>0.1</v>
      </c>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1"/>
      <c r="CA131" s="51"/>
      <c r="CB131" s="51"/>
      <c r="CC131" s="51"/>
      <c r="CD131" s="51"/>
      <c r="CE131" s="51"/>
      <c r="CF131" s="52"/>
      <c r="CG131" s="69"/>
      <c r="CH131" s="70"/>
      <c r="CI131" s="70"/>
      <c r="CJ131" s="70"/>
      <c r="CK131" s="70"/>
      <c r="CL131" s="70"/>
      <c r="CM131" s="70"/>
      <c r="CN131" s="70"/>
      <c r="CO131" s="70"/>
      <c r="CP131" s="70"/>
      <c r="CQ131" s="52"/>
      <c r="CR131" s="54"/>
      <c r="CS131" s="54"/>
      <c r="CT131" s="54"/>
      <c r="CU131" s="54"/>
      <c r="CV131" s="54"/>
      <c r="CW131" s="56" t="s">
        <v>209</v>
      </c>
      <c r="CX131" s="54"/>
      <c r="CY131" s="54"/>
      <c r="CZ131" s="54"/>
    </row>
    <row r="132" spans="1:104" x14ac:dyDescent="0.25">
      <c r="A132" s="27"/>
      <c r="B132" s="27"/>
      <c r="C132" s="27"/>
      <c r="D132" s="27"/>
      <c r="E132" s="27"/>
      <c r="F132" s="27"/>
      <c r="G132" s="27"/>
      <c r="H132" s="27"/>
      <c r="I132" s="27"/>
      <c r="J132" s="27"/>
      <c r="K132" s="51"/>
      <c r="L132" s="51"/>
      <c r="M132" s="51"/>
      <c r="N132" s="51"/>
      <c r="O132" s="51"/>
      <c r="P132" s="51"/>
      <c r="Q132" s="51"/>
      <c r="R132" s="51"/>
      <c r="S132" s="51"/>
      <c r="T132" s="51"/>
      <c r="U132" s="52"/>
      <c r="V132" s="52"/>
      <c r="W132" s="52"/>
      <c r="X132" s="52"/>
      <c r="Y132" s="52"/>
      <c r="Z132" s="52"/>
      <c r="AA132" s="52"/>
      <c r="AB132" s="52"/>
      <c r="AC132" s="80" t="str">
        <f>INDEX('Detected Compounds limits'!$B$2:$I$50, MATCH($AF132,'Detected Compounds limits'!$B$2:$B$50, 0), MATCH(AC$4,'Detected Compounds limits'!$B$2:$I$2,0))</f>
        <v xml:space="preserve"> </v>
      </c>
      <c r="AD132" s="80" t="s">
        <v>118</v>
      </c>
      <c r="AE132" s="81"/>
      <c r="AF132" s="82" t="s">
        <v>39</v>
      </c>
      <c r="AG132" s="80"/>
      <c r="AH132" s="80">
        <v>1.1000000000000001</v>
      </c>
      <c r="AI132" s="80">
        <v>1.4</v>
      </c>
      <c r="AJ132" s="80"/>
      <c r="AK132" s="80"/>
      <c r="AL132" s="80"/>
      <c r="AM132" s="80">
        <v>2.5000000000000001E-3</v>
      </c>
      <c r="AN132" s="80"/>
      <c r="AO132" s="80"/>
      <c r="AP132" s="83">
        <v>1.4</v>
      </c>
      <c r="AQ132" s="80">
        <f>INDEX('Detected Compounds limits'!$B$2:$H$50, MATCH($AF132,'Detected Compounds limits'!$B$2:$B$50, 0), MATCH(AQ$4,'Detected Compounds limits'!$B$2:$H$2,0))</f>
        <v>2.5000000000000001E-3</v>
      </c>
      <c r="AR132" s="80">
        <f>INDEX('Detected Compounds limits'!$B$2:$H$50, MATCH($AF132,'Detected Compounds limits'!$B$2:$B$50, 0), MATCH(AR$1,'Detected Compounds limits'!$B$2:$H$2,0))</f>
        <v>0.1</v>
      </c>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1"/>
      <c r="CA132" s="51"/>
      <c r="CB132" s="51"/>
      <c r="CC132" s="51"/>
      <c r="CD132" s="51"/>
      <c r="CE132" s="51"/>
      <c r="CF132" s="52"/>
      <c r="CG132" s="69"/>
      <c r="CH132" s="70"/>
      <c r="CI132" s="70"/>
      <c r="CJ132" s="70"/>
      <c r="CK132" s="70"/>
      <c r="CL132" s="70"/>
      <c r="CM132" s="70"/>
      <c r="CN132" s="70"/>
      <c r="CO132" s="70"/>
      <c r="CP132" s="70"/>
      <c r="CQ132" s="52"/>
      <c r="CR132" s="55"/>
      <c r="CS132" s="55"/>
      <c r="CT132" s="55"/>
      <c r="CU132" s="55"/>
      <c r="CV132" s="55"/>
      <c r="CW132" s="55"/>
      <c r="CX132" s="55" t="s">
        <v>209</v>
      </c>
      <c r="CY132" s="55"/>
      <c r="CZ132" s="55"/>
    </row>
    <row r="133" spans="1:104" x14ac:dyDescent="0.25">
      <c r="A133" s="27"/>
      <c r="B133" s="27"/>
      <c r="C133" s="27"/>
      <c r="D133" s="27"/>
      <c r="E133" s="27"/>
      <c r="F133" s="27"/>
      <c r="G133" s="27"/>
      <c r="H133" s="27"/>
      <c r="I133" s="27"/>
      <c r="J133" s="27"/>
      <c r="K133" s="51"/>
      <c r="L133" s="51"/>
      <c r="M133" s="51"/>
      <c r="N133" s="51"/>
      <c r="O133" s="51"/>
      <c r="P133" s="51"/>
      <c r="Q133" s="51"/>
      <c r="R133" s="51"/>
      <c r="S133" s="51"/>
      <c r="T133" s="51"/>
      <c r="U133" s="52"/>
      <c r="V133" s="52"/>
      <c r="W133" s="52"/>
      <c r="X133" s="52"/>
      <c r="Y133" s="52"/>
      <c r="Z133" s="52"/>
      <c r="AA133" s="52"/>
      <c r="AB133" s="52"/>
      <c r="AC133" s="80" t="str">
        <f>INDEX('Detected Compounds limits'!$B$2:$I$50, MATCH($AF133,'Detected Compounds limits'!$B$2:$B$50, 0), MATCH(AC$4,'Detected Compounds limits'!$B$2:$I$2,0))</f>
        <v xml:space="preserve"> </v>
      </c>
      <c r="AD133" s="87"/>
      <c r="AE133" s="81"/>
      <c r="AF133" s="82" t="s">
        <v>43</v>
      </c>
      <c r="AG133" s="80"/>
      <c r="AH133" s="80"/>
      <c r="AI133" s="80">
        <v>2.5000000000000001E-3</v>
      </c>
      <c r="AJ133" s="80"/>
      <c r="AK133" s="80"/>
      <c r="AL133" s="80">
        <v>2.5000000000000001E-3</v>
      </c>
      <c r="AM133" s="80">
        <v>2.5000000000000001E-3</v>
      </c>
      <c r="AN133" s="80">
        <v>2.5000000000000001E-3</v>
      </c>
      <c r="AO133" s="80">
        <v>2.5000000000000001E-3</v>
      </c>
      <c r="AP133" s="83">
        <v>2.5000000000000001E-3</v>
      </c>
      <c r="AQ133" s="80">
        <f>INDEX('Detected Compounds limits'!$B$2:$H$50, MATCH($AF133,'Detected Compounds limits'!$B$2:$B$50, 0), MATCH(AQ$4,'Detected Compounds limits'!$B$2:$H$2,0))</f>
        <v>2.5000000000000001E-3</v>
      </c>
      <c r="AR133" s="80">
        <f>INDEX('Detected Compounds limits'!$B$2:$H$50, MATCH($AF133,'Detected Compounds limits'!$B$2:$B$50, 0), MATCH(AR$1,'Detected Compounds limits'!$B$2:$H$2,0))</f>
        <v>0.1</v>
      </c>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1"/>
      <c r="CA133" s="51"/>
      <c r="CB133" s="51"/>
      <c r="CC133" s="51"/>
      <c r="CD133" s="51"/>
      <c r="CE133" s="51"/>
      <c r="CF133" s="52"/>
      <c r="CG133" s="69"/>
      <c r="CH133" s="70"/>
      <c r="CI133" s="70"/>
      <c r="CJ133" s="70"/>
      <c r="CK133" s="70"/>
      <c r="CL133" s="70"/>
      <c r="CM133" s="70"/>
      <c r="CN133" s="70"/>
      <c r="CO133" s="70"/>
      <c r="CP133" s="70"/>
      <c r="CQ133" s="52"/>
      <c r="CR133" s="55"/>
      <c r="CS133" s="55"/>
      <c r="CT133" s="55" t="s">
        <v>209</v>
      </c>
      <c r="CU133" s="55"/>
      <c r="CV133" s="55"/>
      <c r="CW133" s="55" t="s">
        <v>209</v>
      </c>
      <c r="CX133" s="55" t="s">
        <v>209</v>
      </c>
      <c r="CY133" s="55" t="s">
        <v>209</v>
      </c>
      <c r="CZ133" s="55" t="s">
        <v>209</v>
      </c>
    </row>
    <row r="134" spans="1:104" x14ac:dyDescent="0.25">
      <c r="A134" s="27"/>
      <c r="B134" s="27"/>
      <c r="C134" s="27"/>
      <c r="D134" s="27"/>
      <c r="E134" s="27"/>
      <c r="F134" s="27"/>
      <c r="G134" s="27"/>
      <c r="H134" s="27"/>
      <c r="I134" s="27"/>
      <c r="J134" s="27"/>
      <c r="K134" s="51"/>
      <c r="L134" s="51"/>
      <c r="M134" s="51"/>
      <c r="N134" s="51"/>
      <c r="O134" s="51"/>
      <c r="P134" s="51"/>
      <c r="Q134" s="51"/>
      <c r="R134" s="51"/>
      <c r="S134" s="51"/>
      <c r="T134" s="51"/>
      <c r="U134" s="52"/>
      <c r="V134" s="52"/>
      <c r="W134" s="52"/>
      <c r="X134" s="52"/>
      <c r="Y134" s="52"/>
      <c r="Z134" s="52"/>
      <c r="AA134" s="52"/>
      <c r="AB134" s="52"/>
      <c r="AC134" s="80" t="str">
        <f>INDEX('Detected Compounds limits'!$B$2:$I$50, MATCH($AF134,'Detected Compounds limits'!$B$2:$B$50, 0), MATCH(AC$4,'Detected Compounds limits'!$B$2:$I$2,0))</f>
        <v xml:space="preserve"> </v>
      </c>
      <c r="AD134" s="80" t="s">
        <v>118</v>
      </c>
      <c r="AE134" s="81"/>
      <c r="AF134" s="82" t="s">
        <v>65</v>
      </c>
      <c r="AG134" s="80"/>
      <c r="AH134" s="80"/>
      <c r="AI134" s="80">
        <v>2.6000000000000003E-4</v>
      </c>
      <c r="AJ134" s="80"/>
      <c r="AK134" s="80"/>
      <c r="AL134" s="80">
        <v>2.9999999999999997E-5</v>
      </c>
      <c r="AM134" s="80"/>
      <c r="AN134" s="80"/>
      <c r="AO134" s="80"/>
      <c r="AP134" s="83">
        <v>2.6000000000000003E-4</v>
      </c>
      <c r="AQ134" s="80">
        <f>INDEX('Detected Compounds limits'!$B$2:$H$50, MATCH($AF134,'Detected Compounds limits'!$B$2:$B$50, 0), MATCH(AQ$4,'Detected Compounds limits'!$B$2:$H$2,0))</f>
        <v>3.0000000000000001E-5</v>
      </c>
      <c r="AR134" s="80">
        <f>INDEX('Detected Compounds limits'!$B$2:$H$50, MATCH($AF134,'Detected Compounds limits'!$B$2:$B$50, 0), MATCH(AR$1,'Detected Compounds limits'!$B$2:$H$2,0))</f>
        <v>0.1</v>
      </c>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1"/>
      <c r="CA134" s="51"/>
      <c r="CB134" s="51"/>
      <c r="CC134" s="51"/>
      <c r="CD134" s="51"/>
      <c r="CE134" s="51"/>
      <c r="CF134" s="52"/>
      <c r="CG134" s="69"/>
      <c r="CH134" s="70"/>
      <c r="CI134" s="70"/>
      <c r="CJ134" s="70"/>
      <c r="CK134" s="70"/>
      <c r="CL134" s="70"/>
      <c r="CM134" s="70"/>
      <c r="CN134" s="70"/>
      <c r="CO134" s="70"/>
      <c r="CP134" s="70"/>
      <c r="CQ134" s="52"/>
      <c r="CR134" s="54"/>
      <c r="CS134" s="54"/>
      <c r="CT134" s="54"/>
      <c r="CU134" s="54"/>
      <c r="CV134" s="54"/>
      <c r="CW134" s="56" t="s">
        <v>209</v>
      </c>
      <c r="CX134" s="54"/>
      <c r="CY134" s="54"/>
      <c r="CZ134" s="54"/>
    </row>
    <row r="135" spans="1:104" x14ac:dyDescent="0.25">
      <c r="A135" s="27"/>
      <c r="B135" s="27"/>
      <c r="C135" s="27"/>
      <c r="D135" s="27"/>
      <c r="E135" s="27"/>
      <c r="F135" s="27"/>
      <c r="G135" s="27"/>
      <c r="H135" s="27"/>
      <c r="I135" s="27"/>
      <c r="J135" s="27"/>
      <c r="K135" s="51"/>
      <c r="L135" s="51"/>
      <c r="M135" s="51"/>
      <c r="N135" s="51"/>
      <c r="O135" s="51"/>
      <c r="P135" s="51"/>
      <c r="Q135" s="51"/>
      <c r="R135" s="51"/>
      <c r="S135" s="51"/>
      <c r="T135" s="51"/>
      <c r="U135" s="52"/>
      <c r="V135" s="52"/>
      <c r="W135" s="52"/>
      <c r="X135" s="52"/>
      <c r="Y135" s="52"/>
      <c r="Z135" s="52"/>
      <c r="AA135" s="52"/>
      <c r="AB135" s="52"/>
      <c r="AC135" s="80" t="str">
        <f>INDEX('Detected Compounds limits'!$B$2:$I$50, MATCH($AF135,'Detected Compounds limits'!$B$2:$B$50, 0), MATCH(AC$4,'Detected Compounds limits'!$B$2:$I$2,0))</f>
        <v xml:space="preserve"> </v>
      </c>
      <c r="AD135" s="80" t="s">
        <v>118</v>
      </c>
      <c r="AE135" s="81"/>
      <c r="AF135" s="82" t="s">
        <v>46</v>
      </c>
      <c r="AG135" s="80"/>
      <c r="AH135" s="80"/>
      <c r="AI135" s="80">
        <v>4.0999999999999999E-4</v>
      </c>
      <c r="AJ135" s="80">
        <v>5.0000000000000002E-5</v>
      </c>
      <c r="AK135" s="80"/>
      <c r="AL135" s="80"/>
      <c r="AM135" s="80"/>
      <c r="AN135" s="80"/>
      <c r="AO135" s="80"/>
      <c r="AP135" s="83">
        <v>4.0999999999999999E-4</v>
      </c>
      <c r="AQ135" s="80">
        <f>INDEX('Detected Compounds limits'!$B$2:$H$50, MATCH($AF135,'Detected Compounds limits'!$B$2:$B$50, 0), MATCH(AQ$4,'Detected Compounds limits'!$B$2:$H$2,0))</f>
        <v>5.0000000000000002E-5</v>
      </c>
      <c r="AR135" s="80">
        <f>INDEX('Detected Compounds limits'!$B$2:$H$50, MATCH($AF135,'Detected Compounds limits'!$B$2:$B$50, 0), MATCH(AR$1,'Detected Compounds limits'!$B$2:$H$2,0))</f>
        <v>0.1</v>
      </c>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1"/>
      <c r="CA135" s="51"/>
      <c r="CB135" s="51"/>
      <c r="CC135" s="51"/>
      <c r="CD135" s="51"/>
      <c r="CE135" s="51"/>
      <c r="CF135" s="52"/>
      <c r="CG135" s="69"/>
      <c r="CH135" s="70"/>
      <c r="CI135" s="70"/>
      <c r="CJ135" s="70"/>
      <c r="CK135" s="70"/>
      <c r="CL135" s="70"/>
      <c r="CM135" s="70"/>
      <c r="CN135" s="70"/>
      <c r="CO135" s="70"/>
      <c r="CP135" s="70"/>
      <c r="CQ135" s="52"/>
      <c r="CR135" s="55"/>
      <c r="CS135" s="55"/>
      <c r="CT135" s="55"/>
      <c r="CU135" s="55" t="s">
        <v>209</v>
      </c>
      <c r="CV135" s="55"/>
      <c r="CW135" s="55"/>
      <c r="CX135" s="55"/>
      <c r="CY135" s="55"/>
      <c r="CZ135" s="55"/>
    </row>
    <row r="136" spans="1:104" x14ac:dyDescent="0.25">
      <c r="A136" s="27"/>
      <c r="B136" s="27"/>
      <c r="C136" s="27"/>
      <c r="D136" s="27"/>
      <c r="E136" s="27"/>
      <c r="F136" s="27"/>
      <c r="G136" s="27"/>
      <c r="H136" s="27"/>
      <c r="I136" s="27"/>
      <c r="J136" s="27"/>
      <c r="K136" s="51"/>
      <c r="L136" s="51"/>
      <c r="M136" s="51"/>
      <c r="N136" s="51"/>
      <c r="O136" s="51"/>
      <c r="P136" s="51"/>
      <c r="Q136" s="51"/>
      <c r="R136" s="51"/>
      <c r="S136" s="51"/>
      <c r="T136" s="51"/>
      <c r="U136" s="52"/>
      <c r="V136" s="52"/>
      <c r="W136" s="52"/>
      <c r="X136" s="52"/>
      <c r="Y136" s="52"/>
      <c r="Z136" s="52"/>
      <c r="AA136" s="52"/>
      <c r="AB136" s="52"/>
      <c r="AC136" s="80" t="str">
        <f>INDEX('Detected Compounds limits'!$B$2:$I$50, MATCH($AF136,'Detected Compounds limits'!$B$2:$B$50, 0), MATCH(AC$4,'Detected Compounds limits'!$B$2:$I$2,0))</f>
        <v xml:space="preserve"> </v>
      </c>
      <c r="AD136" s="80"/>
      <c r="AE136" s="81"/>
      <c r="AF136" s="82" t="s">
        <v>53</v>
      </c>
      <c r="AG136" s="80"/>
      <c r="AH136" s="80"/>
      <c r="AI136" s="80">
        <v>4.0000000000000002E-4</v>
      </c>
      <c r="AJ136" s="80"/>
      <c r="AK136" s="80"/>
      <c r="AL136" s="80"/>
      <c r="AM136" s="80"/>
      <c r="AN136" s="80"/>
      <c r="AO136" s="80">
        <v>2.0000000000000002E-5</v>
      </c>
      <c r="AP136" s="83">
        <v>4.0000000000000002E-4</v>
      </c>
      <c r="AQ136" s="80">
        <f>INDEX('Detected Compounds limits'!$B$2:$H$50, MATCH($AF136,'Detected Compounds limits'!$B$2:$B$50, 0), MATCH(AQ$4,'Detected Compounds limits'!$B$2:$H$2,0))</f>
        <v>2.0000000000000002E-5</v>
      </c>
      <c r="AR136" s="80">
        <f>INDEX('Detected Compounds limits'!$B$2:$H$50, MATCH($AF136,'Detected Compounds limits'!$B$2:$B$50, 0), MATCH(AR$1,'Detected Compounds limits'!$B$2:$H$2,0))</f>
        <v>0.1</v>
      </c>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1"/>
      <c r="CA136" s="51"/>
      <c r="CB136" s="51"/>
      <c r="CC136" s="51"/>
      <c r="CD136" s="51"/>
      <c r="CE136" s="51"/>
      <c r="CF136" s="52"/>
      <c r="CG136" s="69"/>
      <c r="CH136" s="70"/>
      <c r="CI136" s="70"/>
      <c r="CJ136" s="70"/>
      <c r="CK136" s="70"/>
      <c r="CL136" s="70"/>
      <c r="CM136" s="70"/>
      <c r="CN136" s="70"/>
      <c r="CO136" s="70"/>
      <c r="CP136" s="70"/>
      <c r="CQ136" s="52"/>
      <c r="CR136" s="55"/>
      <c r="CS136" s="55"/>
      <c r="CT136" s="55"/>
      <c r="CU136" s="55"/>
      <c r="CV136" s="55"/>
      <c r="CW136" s="55"/>
      <c r="CX136" s="55"/>
      <c r="CY136" s="55"/>
      <c r="CZ136" s="55" t="s">
        <v>209</v>
      </c>
    </row>
    <row r="137" spans="1:104" x14ac:dyDescent="0.25">
      <c r="A137" s="27"/>
      <c r="B137" s="27"/>
      <c r="C137" s="27"/>
      <c r="D137" s="27"/>
      <c r="E137" s="27"/>
      <c r="F137" s="27"/>
      <c r="G137" s="27"/>
      <c r="H137" s="27"/>
      <c r="I137" s="27"/>
      <c r="J137" s="27"/>
      <c r="K137" s="51"/>
      <c r="L137" s="51"/>
      <c r="M137" s="51"/>
      <c r="N137" s="51"/>
      <c r="O137" s="51"/>
      <c r="P137" s="51"/>
      <c r="Q137" s="51"/>
      <c r="R137" s="51"/>
      <c r="S137" s="51"/>
      <c r="T137" s="51"/>
      <c r="U137" s="52"/>
      <c r="V137" s="52"/>
      <c r="W137" s="52"/>
      <c r="X137" s="52"/>
      <c r="Y137" s="52"/>
      <c r="Z137" s="52"/>
      <c r="AA137" s="52"/>
      <c r="AB137" s="52"/>
      <c r="AC137" s="80" t="str">
        <f>INDEX('Detected Compounds limits'!$B$2:$I$50, MATCH($AF137,'Detected Compounds limits'!$B$2:$B$50, 0), MATCH(AC$4,'Detected Compounds limits'!$B$2:$I$2,0))</f>
        <v>x</v>
      </c>
      <c r="AD137" s="80"/>
      <c r="AE137" s="81"/>
      <c r="AF137" s="82" t="s">
        <v>63</v>
      </c>
      <c r="AG137" s="80">
        <v>0.02</v>
      </c>
      <c r="AH137" s="80"/>
      <c r="AI137" s="80"/>
      <c r="AJ137" s="80"/>
      <c r="AK137" s="80"/>
      <c r="AL137" s="80"/>
      <c r="AM137" s="80"/>
      <c r="AN137" s="80"/>
      <c r="AO137" s="80"/>
      <c r="AP137" s="83">
        <v>0.02</v>
      </c>
      <c r="AQ137" s="80">
        <f>INDEX('Detected Compounds limits'!$B$2:$H$50, MATCH($AF137,'Detected Compounds limits'!$B$2:$B$50, 0), MATCH(AQ$4,'Detected Compounds limits'!$B$2:$H$2,0))</f>
        <v>0.02</v>
      </c>
      <c r="AR137" s="80">
        <f>INDEX('Detected Compounds limits'!$B$2:$H$50, MATCH($AF137,'Detected Compounds limits'!$B$2:$B$50, 0), MATCH(AR$1,'Detected Compounds limits'!$B$2:$H$2,0))</f>
        <v>10</v>
      </c>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1"/>
      <c r="CA137" s="51"/>
      <c r="CB137" s="51"/>
      <c r="CC137" s="51"/>
      <c r="CD137" s="51"/>
      <c r="CE137" s="51"/>
      <c r="CF137" s="52"/>
      <c r="CG137" s="69"/>
      <c r="CH137" s="70"/>
      <c r="CI137" s="70"/>
      <c r="CJ137" s="70"/>
      <c r="CK137" s="70"/>
      <c r="CL137" s="70"/>
      <c r="CM137" s="70"/>
      <c r="CN137" s="70"/>
      <c r="CO137" s="70"/>
      <c r="CP137" s="70"/>
      <c r="CQ137" s="52"/>
      <c r="CR137" s="54" t="s">
        <v>209</v>
      </c>
      <c r="CS137" s="54"/>
      <c r="CT137" s="54"/>
      <c r="CU137" s="54"/>
      <c r="CV137" s="54"/>
      <c r="CW137" s="56"/>
      <c r="CX137" s="54"/>
      <c r="CY137" s="54"/>
      <c r="CZ137" s="54"/>
    </row>
    <row r="138" spans="1:104" x14ac:dyDescent="0.25">
      <c r="A138" s="27"/>
      <c r="B138" s="27"/>
      <c r="C138" s="27"/>
      <c r="D138" s="27"/>
      <c r="E138" s="27"/>
      <c r="F138" s="27"/>
      <c r="G138" s="27"/>
      <c r="H138" s="27"/>
      <c r="I138" s="27"/>
      <c r="J138" s="27"/>
      <c r="K138" s="51"/>
      <c r="L138" s="51"/>
      <c r="M138" s="51"/>
      <c r="N138" s="51"/>
      <c r="O138" s="51"/>
      <c r="P138" s="51"/>
      <c r="Q138" s="51"/>
      <c r="R138" s="51"/>
      <c r="S138" s="51"/>
      <c r="T138" s="51"/>
      <c r="U138" s="52"/>
      <c r="V138" s="52"/>
      <c r="W138" s="52"/>
      <c r="X138" s="52"/>
      <c r="Y138" s="52"/>
      <c r="Z138" s="52"/>
      <c r="AA138" s="52"/>
      <c r="AB138" s="52"/>
      <c r="AC138" s="80" t="str">
        <f>INDEX('Detected Compounds limits'!$B$2:$I$50, MATCH($AF138,'Detected Compounds limits'!$B$2:$B$50, 0), MATCH(AC$4,'Detected Compounds limits'!$B$2:$I$2,0))</f>
        <v xml:space="preserve"> </v>
      </c>
      <c r="AD138" s="80"/>
      <c r="AE138" s="81"/>
      <c r="AF138" s="82" t="s">
        <v>73</v>
      </c>
      <c r="AG138" s="80"/>
      <c r="AH138" s="80">
        <v>1.4999999999999999E-4</v>
      </c>
      <c r="AI138" s="80">
        <v>1.2999999999999999E-3</v>
      </c>
      <c r="AJ138" s="80"/>
      <c r="AK138" s="80"/>
      <c r="AL138" s="80"/>
      <c r="AM138" s="80"/>
      <c r="AN138" s="80"/>
      <c r="AO138" s="80"/>
      <c r="AP138" s="83">
        <v>1.2999999999999999E-3</v>
      </c>
      <c r="AQ138" s="80">
        <f>INDEX('Detected Compounds limits'!$B$2:$H$50, MATCH($AF138,'Detected Compounds limits'!$B$2:$B$50, 0), MATCH(AQ$4,'Detected Compounds limits'!$B$2:$H$2,0))</f>
        <v>1E-4</v>
      </c>
      <c r="AR138" s="80">
        <f>INDEX('Detected Compounds limits'!$B$2:$H$50, MATCH($AF138,'Detected Compounds limits'!$B$2:$B$50, 0), MATCH(AR$1,'Detected Compounds limits'!$B$2:$H$2,0))</f>
        <v>0.1</v>
      </c>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1"/>
      <c r="CA138" s="51"/>
      <c r="CB138" s="51"/>
      <c r="CC138" s="51"/>
      <c r="CD138" s="51"/>
      <c r="CE138" s="51"/>
      <c r="CF138" s="52"/>
      <c r="CG138" s="69"/>
      <c r="CH138" s="70"/>
      <c r="CI138" s="70"/>
      <c r="CJ138" s="70"/>
      <c r="CK138" s="70"/>
      <c r="CL138" s="70"/>
      <c r="CM138" s="70"/>
      <c r="CN138" s="70"/>
      <c r="CO138" s="70"/>
      <c r="CP138" s="70"/>
      <c r="CQ138" s="52"/>
      <c r="CR138" s="55"/>
      <c r="CS138" s="55"/>
      <c r="CT138" s="55"/>
      <c r="CU138" s="55"/>
      <c r="CV138" s="55"/>
      <c r="CW138" s="55"/>
      <c r="CX138" s="55"/>
      <c r="CY138" s="55"/>
      <c r="CZ138" s="55"/>
    </row>
    <row r="139" spans="1:104" x14ac:dyDescent="0.25">
      <c r="A139" s="27"/>
      <c r="B139" s="27"/>
      <c r="C139" s="27"/>
      <c r="D139" s="27"/>
      <c r="E139" s="27"/>
      <c r="F139" s="27"/>
      <c r="G139" s="27"/>
      <c r="H139" s="27"/>
      <c r="I139" s="27"/>
      <c r="J139" s="27"/>
      <c r="K139" s="51"/>
      <c r="L139" s="51"/>
      <c r="M139" s="51"/>
      <c r="N139" s="51"/>
      <c r="O139" s="51"/>
      <c r="P139" s="51"/>
      <c r="Q139" s="51"/>
      <c r="R139" s="51"/>
      <c r="S139" s="51"/>
      <c r="T139" s="51"/>
      <c r="U139" s="52"/>
      <c r="V139" s="52"/>
      <c r="W139" s="52"/>
      <c r="X139" s="52"/>
      <c r="Y139" s="52"/>
      <c r="Z139" s="52"/>
      <c r="AA139" s="52"/>
      <c r="AB139" s="52"/>
      <c r="AC139" s="80" t="str">
        <f>INDEX('Detected Compounds limits'!$B$2:$I$50, MATCH($AF139,'Detected Compounds limits'!$B$2:$B$50, 0), MATCH(AC$4,'Detected Compounds limits'!$B$2:$I$2,0))</f>
        <v xml:space="preserve"> </v>
      </c>
      <c r="AD139" s="80"/>
      <c r="AE139" s="81"/>
      <c r="AF139" s="82" t="s">
        <v>77</v>
      </c>
      <c r="AG139" s="80"/>
      <c r="AH139" s="80">
        <v>1.1999999999999999E-4</v>
      </c>
      <c r="AI139" s="80">
        <v>4.2999999999999999E-4</v>
      </c>
      <c r="AJ139" s="80"/>
      <c r="AK139" s="80"/>
      <c r="AL139" s="80"/>
      <c r="AM139" s="80"/>
      <c r="AN139" s="80"/>
      <c r="AO139" s="80"/>
      <c r="AP139" s="83">
        <v>4.2999999999999999E-4</v>
      </c>
      <c r="AQ139" s="80">
        <f>INDEX('Detected Compounds limits'!$B$2:$H$50, MATCH($AF139,'Detected Compounds limits'!$B$2:$B$50, 0), MATCH(AQ$4,'Detected Compounds limits'!$B$2:$H$2,0))</f>
        <v>3.0000000000000001E-5</v>
      </c>
      <c r="AR139" s="80">
        <f>INDEX('Detected Compounds limits'!$B$2:$H$50, MATCH($AF139,'Detected Compounds limits'!$B$2:$B$50, 0), MATCH(AR$1,'Detected Compounds limits'!$B$2:$H$2,0))</f>
        <v>0.1</v>
      </c>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1"/>
      <c r="CA139" s="51"/>
      <c r="CB139" s="51"/>
      <c r="CC139" s="51"/>
      <c r="CD139" s="51"/>
      <c r="CE139" s="51"/>
      <c r="CF139" s="52"/>
      <c r="CG139" s="69"/>
      <c r="CH139" s="70"/>
      <c r="CI139" s="70"/>
      <c r="CJ139" s="70"/>
      <c r="CK139" s="70"/>
      <c r="CL139" s="70"/>
      <c r="CM139" s="70"/>
      <c r="CN139" s="70"/>
      <c r="CO139" s="70"/>
      <c r="CP139" s="70"/>
      <c r="CQ139" s="52"/>
      <c r="CR139" s="55"/>
      <c r="CS139" s="55"/>
      <c r="CT139" s="55"/>
      <c r="CU139" s="55"/>
      <c r="CV139" s="55"/>
      <c r="CW139" s="55"/>
      <c r="CX139" s="55"/>
      <c r="CY139" s="55"/>
      <c r="CZ139" s="55"/>
    </row>
    <row r="140" spans="1:104" x14ac:dyDescent="0.25">
      <c r="A140" s="27"/>
      <c r="B140" s="27"/>
      <c r="C140" s="27"/>
      <c r="D140" s="27"/>
      <c r="E140" s="27"/>
      <c r="F140" s="27"/>
      <c r="G140" s="27"/>
      <c r="H140" s="27"/>
      <c r="I140" s="27"/>
      <c r="J140" s="27"/>
      <c r="K140" s="51"/>
      <c r="L140" s="51"/>
      <c r="M140" s="51"/>
      <c r="N140" s="51"/>
      <c r="O140" s="51"/>
      <c r="P140" s="51"/>
      <c r="Q140" s="51"/>
      <c r="R140" s="51"/>
      <c r="S140" s="51"/>
      <c r="T140" s="51"/>
      <c r="U140" s="52" t="s">
        <v>249</v>
      </c>
      <c r="V140" s="52"/>
      <c r="W140" s="52"/>
      <c r="X140" s="52"/>
      <c r="Y140" s="52"/>
      <c r="Z140" s="52"/>
      <c r="AA140" s="52"/>
      <c r="AB140" s="52"/>
      <c r="AC140" s="80" t="str">
        <f>INDEX('Detected Compounds limits'!$B$2:$I$50, MATCH($AF140,'Detected Compounds limits'!$B$2:$B$50, 0), MATCH(AC$4,'Detected Compounds limits'!$B$2:$I$2,0))</f>
        <v>x</v>
      </c>
      <c r="AD140" s="80"/>
      <c r="AE140" s="81"/>
      <c r="AF140" s="82" t="s">
        <v>88</v>
      </c>
      <c r="AG140" s="80">
        <v>0.02</v>
      </c>
      <c r="AH140" s="80"/>
      <c r="AI140" s="80"/>
      <c r="AJ140" s="80"/>
      <c r="AK140" s="80"/>
      <c r="AL140" s="80"/>
      <c r="AM140" s="80"/>
      <c r="AN140" s="80"/>
      <c r="AO140" s="80"/>
      <c r="AP140" s="83">
        <v>0.02</v>
      </c>
      <c r="AQ140" s="80">
        <f>INDEX('Detected Compounds limits'!$B$2:$H$50, MATCH($AF140,'Detected Compounds limits'!$B$2:$B$50, 0), MATCH(AQ$4,'Detected Compounds limits'!$B$2:$H$2,0))</f>
        <v>0.02</v>
      </c>
      <c r="AR140" s="80">
        <f>INDEX('Detected Compounds limits'!$B$2:$H$50, MATCH($AF140,'Detected Compounds limits'!$B$2:$B$50, 0), MATCH(AR$1,'Detected Compounds limits'!$B$2:$H$2,0))</f>
        <v>10</v>
      </c>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1"/>
      <c r="CA140" s="51"/>
      <c r="CB140" s="51"/>
      <c r="CC140" s="51"/>
      <c r="CD140" s="51"/>
      <c r="CE140" s="51"/>
      <c r="CF140" s="52"/>
      <c r="CG140" s="69"/>
      <c r="CH140" s="70"/>
      <c r="CI140" s="70"/>
      <c r="CJ140" s="70"/>
      <c r="CK140" s="70"/>
      <c r="CL140" s="70"/>
      <c r="CM140" s="70"/>
      <c r="CN140" s="70"/>
      <c r="CO140" s="70"/>
      <c r="CP140" s="70"/>
      <c r="CQ140" s="52"/>
      <c r="CR140" s="54" t="s">
        <v>209</v>
      </c>
      <c r="CS140" s="54"/>
      <c r="CT140" s="54"/>
      <c r="CU140" s="54"/>
      <c r="CV140" s="54"/>
      <c r="CW140" s="56"/>
      <c r="CX140" s="54"/>
      <c r="CY140" s="54"/>
      <c r="CZ140" s="54"/>
    </row>
    <row r="141" spans="1:104" x14ac:dyDescent="0.25">
      <c r="A141" s="27"/>
      <c r="B141" s="27"/>
      <c r="C141" s="27"/>
      <c r="D141" s="27"/>
      <c r="E141" s="27"/>
      <c r="F141" s="27"/>
      <c r="G141" s="27"/>
      <c r="H141" s="27"/>
      <c r="I141" s="27"/>
      <c r="J141" s="27"/>
      <c r="K141" s="51"/>
      <c r="L141" s="51"/>
      <c r="M141" s="51"/>
      <c r="N141" s="51"/>
      <c r="O141" s="51"/>
      <c r="P141" s="51"/>
      <c r="Q141" s="51"/>
      <c r="R141" s="51"/>
      <c r="S141" s="51"/>
      <c r="T141" s="51"/>
      <c r="U141" s="52"/>
      <c r="V141" s="52"/>
      <c r="W141" s="52"/>
      <c r="X141" s="52"/>
      <c r="Y141" s="52"/>
      <c r="Z141" s="52"/>
      <c r="AA141" s="52"/>
      <c r="AB141" s="52"/>
      <c r="AC141" s="80" t="str">
        <f>INDEX('Detected Compounds limits'!$B$2:$I$50, MATCH($AF141,'Detected Compounds limits'!$B$2:$B$50, 0), MATCH(AC$4,'Detected Compounds limits'!$B$2:$I$2,0))</f>
        <v xml:space="preserve"> </v>
      </c>
      <c r="AD141" s="80" t="s">
        <v>118</v>
      </c>
      <c r="AE141" s="81"/>
      <c r="AF141" s="82" t="s">
        <v>91</v>
      </c>
      <c r="AG141" s="80"/>
      <c r="AH141" s="80">
        <v>4.6999999999999997E-5</v>
      </c>
      <c r="AI141" s="80">
        <v>3.2000000000000003E-4</v>
      </c>
      <c r="AJ141" s="80"/>
      <c r="AK141" s="80"/>
      <c r="AL141" s="80"/>
      <c r="AM141" s="80"/>
      <c r="AN141" s="80"/>
      <c r="AO141" s="80"/>
      <c r="AP141" s="83">
        <v>3.2000000000000003E-4</v>
      </c>
      <c r="AQ141" s="80">
        <f>INDEX('Detected Compounds limits'!$B$2:$H$50, MATCH($AF141,'Detected Compounds limits'!$B$2:$B$50, 0), MATCH(AQ$4,'Detected Compounds limits'!$B$2:$H$2,0))</f>
        <v>3.0000000000000001E-5</v>
      </c>
      <c r="AR141" s="80">
        <f>INDEX('Detected Compounds limits'!$B$2:$H$50, MATCH($AF141,'Detected Compounds limits'!$B$2:$B$50, 0), MATCH(AR$1,'Detected Compounds limits'!$B$2:$H$2,0))</f>
        <v>0.1</v>
      </c>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1"/>
      <c r="CA141" s="51"/>
      <c r="CB141" s="51"/>
      <c r="CC141" s="51"/>
      <c r="CD141" s="51"/>
      <c r="CE141" s="51"/>
      <c r="CF141" s="52"/>
      <c r="CG141" s="69"/>
      <c r="CH141" s="70"/>
      <c r="CI141" s="70"/>
      <c r="CJ141" s="70"/>
      <c r="CK141" s="70"/>
      <c r="CL141" s="70"/>
      <c r="CM141" s="70"/>
      <c r="CN141" s="70"/>
      <c r="CO141" s="70"/>
      <c r="CP141" s="70"/>
      <c r="CQ141" s="52"/>
      <c r="CR141" s="55"/>
      <c r="CS141" s="55"/>
      <c r="CT141" s="55"/>
      <c r="CU141" s="55"/>
      <c r="CV141" s="55"/>
      <c r="CW141" s="55"/>
      <c r="CX141" s="55"/>
      <c r="CY141" s="55"/>
      <c r="CZ141" s="55"/>
    </row>
    <row r="142" spans="1:104" x14ac:dyDescent="0.25">
      <c r="A142" s="27"/>
      <c r="B142" s="27"/>
      <c r="C142" s="27"/>
      <c r="D142" s="27"/>
      <c r="E142" s="27"/>
      <c r="F142" s="27"/>
      <c r="G142" s="27"/>
      <c r="H142" s="27"/>
      <c r="I142" s="27"/>
      <c r="J142" s="27"/>
      <c r="K142" s="51"/>
      <c r="L142" s="51"/>
      <c r="M142" s="51"/>
      <c r="N142" s="51"/>
      <c r="O142" s="51"/>
      <c r="P142" s="51"/>
      <c r="Q142" s="51"/>
      <c r="R142" s="51"/>
      <c r="S142" s="51"/>
      <c r="T142" s="51"/>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1"/>
      <c r="CA142" s="51"/>
      <c r="CB142" s="51"/>
      <c r="CC142" s="51"/>
      <c r="CD142" s="51"/>
      <c r="CE142" s="51"/>
      <c r="CF142" s="52"/>
      <c r="CG142" s="69"/>
      <c r="CH142" s="70"/>
      <c r="CI142" s="70"/>
      <c r="CJ142" s="70"/>
      <c r="CK142" s="70"/>
      <c r="CL142" s="70"/>
      <c r="CM142" s="70"/>
      <c r="CN142" s="70"/>
      <c r="CO142" s="70"/>
      <c r="CP142" s="70"/>
      <c r="CQ142" s="52"/>
      <c r="CR142" s="53"/>
      <c r="CS142" s="53"/>
      <c r="CT142" s="53"/>
      <c r="CU142" s="53"/>
      <c r="CV142" s="53"/>
      <c r="CW142" s="53"/>
      <c r="CX142" s="53"/>
      <c r="CY142" s="53"/>
      <c r="CZ142" s="53"/>
    </row>
    <row r="143" spans="1:104" x14ac:dyDescent="0.25">
      <c r="A143" s="27"/>
      <c r="B143" s="27"/>
      <c r="C143" s="27"/>
      <c r="D143" s="27"/>
      <c r="E143" s="27"/>
      <c r="F143" s="27"/>
      <c r="G143" s="27"/>
      <c r="H143" s="27"/>
      <c r="I143" s="27"/>
      <c r="J143" s="27"/>
      <c r="K143" s="51"/>
      <c r="L143" s="51"/>
      <c r="M143" s="51"/>
      <c r="N143" s="51"/>
      <c r="O143" s="51"/>
      <c r="P143" s="51"/>
      <c r="Q143" s="51"/>
      <c r="R143" s="51"/>
      <c r="S143" s="51"/>
      <c r="T143" s="51"/>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1"/>
      <c r="CA143" s="51"/>
      <c r="CB143" s="51"/>
      <c r="CC143" s="51"/>
      <c r="CD143" s="51"/>
      <c r="CE143" s="51"/>
      <c r="CF143" s="52"/>
      <c r="CG143" s="69"/>
      <c r="CH143" s="70"/>
      <c r="CI143" s="70"/>
      <c r="CJ143" s="70"/>
      <c r="CK143" s="70"/>
      <c r="CL143" s="70"/>
      <c r="CM143" s="70"/>
      <c r="CN143" s="70"/>
      <c r="CO143" s="70"/>
      <c r="CP143" s="70"/>
      <c r="CQ143" s="52"/>
      <c r="CR143" s="53"/>
      <c r="CS143" s="53"/>
      <c r="CT143" s="53"/>
      <c r="CU143" s="53"/>
      <c r="CV143" s="53"/>
      <c r="CW143" s="53"/>
      <c r="CX143" s="53"/>
      <c r="CY143" s="53"/>
      <c r="CZ143" s="53"/>
    </row>
    <row r="144" spans="1:104" x14ac:dyDescent="0.25">
      <c r="A144" s="27"/>
      <c r="B144" s="27"/>
      <c r="C144" s="27"/>
      <c r="D144" s="27"/>
      <c r="E144" s="27"/>
      <c r="F144" s="27"/>
      <c r="G144" s="27"/>
      <c r="H144" s="27"/>
      <c r="I144" s="27"/>
      <c r="J144" s="27"/>
      <c r="K144" s="51"/>
      <c r="L144" s="51"/>
      <c r="M144" s="51"/>
      <c r="N144" s="51"/>
      <c r="O144" s="51"/>
      <c r="P144" s="51"/>
      <c r="Q144" s="51"/>
      <c r="R144" s="51"/>
      <c r="S144" s="51"/>
      <c r="T144" s="51"/>
      <c r="U144" s="52"/>
      <c r="V144" s="52"/>
      <c r="W144" s="52"/>
      <c r="X144" s="52"/>
      <c r="Y144" s="52"/>
      <c r="Z144" s="52"/>
      <c r="AA144" s="52"/>
      <c r="AB144" s="52"/>
      <c r="AC144" s="52"/>
      <c r="AD144" s="52"/>
      <c r="AE144" s="52"/>
      <c r="AF144" s="52" t="str">
        <f>AF121</f>
        <v xml:space="preserve"> Hauptwiler Weiher</v>
      </c>
      <c r="AG144" s="90" t="str">
        <f>AG122</f>
        <v>30/03</v>
      </c>
      <c r="AH144" s="90" t="str">
        <f t="shared" ref="AH144:AO144" si="25">AH122</f>
        <v>27/04</v>
      </c>
      <c r="AI144" s="90" t="str">
        <f t="shared" si="25"/>
        <v>25/05</v>
      </c>
      <c r="AJ144" s="90" t="str">
        <f t="shared" si="25"/>
        <v>22/06</v>
      </c>
      <c r="AK144" s="90" t="str">
        <f t="shared" si="25"/>
        <v>21/07</v>
      </c>
      <c r="AL144" s="90" t="str">
        <f t="shared" si="25"/>
        <v>17/08</v>
      </c>
      <c r="AM144" s="90" t="str">
        <f t="shared" si="25"/>
        <v>13/09</v>
      </c>
      <c r="AN144" s="90" t="str">
        <f t="shared" si="25"/>
        <v>12/10</v>
      </c>
      <c r="AO144" s="90" t="str">
        <f t="shared" si="25"/>
        <v>08/11</v>
      </c>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1"/>
      <c r="CA144" s="51"/>
      <c r="CB144" s="51"/>
      <c r="CC144" s="51"/>
      <c r="CD144" s="51"/>
      <c r="CE144" s="51"/>
      <c r="CF144" s="52"/>
      <c r="CG144" s="57" t="s">
        <v>236</v>
      </c>
      <c r="CH144" s="90" t="s">
        <v>102</v>
      </c>
      <c r="CI144" s="90" t="s">
        <v>101</v>
      </c>
      <c r="CJ144" s="90" t="s">
        <v>100</v>
      </c>
      <c r="CK144" s="90" t="s">
        <v>107</v>
      </c>
      <c r="CL144" s="90" t="s">
        <v>99</v>
      </c>
      <c r="CM144" s="90" t="s">
        <v>98</v>
      </c>
      <c r="CN144" s="90" t="s">
        <v>97</v>
      </c>
      <c r="CO144" s="90" t="s">
        <v>96</v>
      </c>
      <c r="CP144" s="90" t="s">
        <v>95</v>
      </c>
      <c r="CQ144" s="52"/>
      <c r="CR144" s="53"/>
      <c r="CS144" s="53"/>
      <c r="CT144" s="53"/>
      <c r="CU144" s="53"/>
      <c r="CV144" s="53"/>
      <c r="CW144" s="53"/>
      <c r="CX144" s="53"/>
      <c r="CY144" s="53"/>
      <c r="CZ144" s="53"/>
    </row>
    <row r="145" spans="1:104" x14ac:dyDescent="0.25">
      <c r="A145" s="27"/>
      <c r="B145" s="27"/>
      <c r="C145" s="27"/>
      <c r="D145" s="27"/>
      <c r="E145" s="27"/>
      <c r="F145" s="27"/>
      <c r="G145" s="27"/>
      <c r="H145" s="27"/>
      <c r="I145" s="27"/>
      <c r="J145" s="27"/>
      <c r="K145" s="51"/>
      <c r="L145" s="51"/>
      <c r="M145" s="51"/>
      <c r="N145" s="51"/>
      <c r="O145" s="51"/>
      <c r="P145" s="51"/>
      <c r="Q145" s="51"/>
      <c r="R145" s="51"/>
      <c r="S145" s="51"/>
      <c r="T145" s="51"/>
      <c r="U145" s="52"/>
      <c r="V145" s="52"/>
      <c r="W145" s="52"/>
      <c r="X145" s="52"/>
      <c r="Y145" s="52"/>
      <c r="Z145" s="52"/>
      <c r="AA145" s="52"/>
      <c r="AB145" s="52"/>
      <c r="AC145" s="52"/>
      <c r="AD145" s="52"/>
      <c r="AE145" s="52"/>
      <c r="AF145" s="46" t="s">
        <v>212</v>
      </c>
      <c r="AG145" s="91">
        <f t="shared" ref="AG145:AO145" si="26">SUMPRODUCT(($AC123:$AC141&lt;&gt;"x")*($AE123:$AE141&lt;&gt;"x")*(CR123:CR141="&lt;")*(AG123:AG141&gt;$AR123:$AR141))</f>
        <v>0</v>
      </c>
      <c r="AH145" s="91">
        <f t="shared" si="26"/>
        <v>0</v>
      </c>
      <c r="AI145" s="91">
        <f t="shared" si="26"/>
        <v>0</v>
      </c>
      <c r="AJ145" s="91">
        <f t="shared" si="26"/>
        <v>0</v>
      </c>
      <c r="AK145" s="91">
        <f t="shared" si="26"/>
        <v>0</v>
      </c>
      <c r="AL145" s="91">
        <f t="shared" si="26"/>
        <v>0</v>
      </c>
      <c r="AM145" s="91">
        <f t="shared" si="26"/>
        <v>0</v>
      </c>
      <c r="AN145" s="91">
        <f t="shared" si="26"/>
        <v>0</v>
      </c>
      <c r="AO145" s="91">
        <f t="shared" si="26"/>
        <v>0</v>
      </c>
      <c r="AP145" s="84"/>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1"/>
      <c r="CA145" s="51"/>
      <c r="CB145" s="51"/>
      <c r="CC145" s="51"/>
      <c r="CD145" s="51"/>
      <c r="CE145" s="51"/>
      <c r="CF145" s="52"/>
      <c r="CG145" s="104" t="s">
        <v>212</v>
      </c>
      <c r="CH145" s="91">
        <v>0</v>
      </c>
      <c r="CI145" s="91">
        <v>0</v>
      </c>
      <c r="CJ145" s="91">
        <v>0</v>
      </c>
      <c r="CK145" s="91">
        <v>0</v>
      </c>
      <c r="CL145" s="91">
        <v>0</v>
      </c>
      <c r="CM145" s="91">
        <v>0</v>
      </c>
      <c r="CN145" s="91">
        <v>0</v>
      </c>
      <c r="CO145" s="91">
        <v>0</v>
      </c>
      <c r="CP145" s="91">
        <v>0</v>
      </c>
      <c r="CQ145" s="52"/>
      <c r="CR145" s="53"/>
      <c r="CS145" s="53"/>
      <c r="CT145" s="53"/>
      <c r="CU145" s="53"/>
      <c r="CV145" s="53"/>
      <c r="CW145" s="53"/>
      <c r="CX145" s="53"/>
      <c r="CY145" s="53"/>
      <c r="CZ145" s="53"/>
    </row>
    <row r="146" spans="1:104" x14ac:dyDescent="0.25">
      <c r="A146" s="27"/>
      <c r="B146" s="27"/>
      <c r="C146" s="27"/>
      <c r="D146" s="27"/>
      <c r="E146" s="27"/>
      <c r="F146" s="27"/>
      <c r="G146" s="27"/>
      <c r="H146" s="27"/>
      <c r="I146" s="27"/>
      <c r="J146" s="27"/>
      <c r="K146" s="51"/>
      <c r="L146" s="51"/>
      <c r="M146" s="51"/>
      <c r="N146" s="51"/>
      <c r="O146" s="51"/>
      <c r="P146" s="51"/>
      <c r="Q146" s="51"/>
      <c r="R146" s="51"/>
      <c r="S146" s="51"/>
      <c r="T146" s="51"/>
      <c r="U146" s="52"/>
      <c r="V146" s="52"/>
      <c r="W146" s="52"/>
      <c r="X146" s="52"/>
      <c r="Y146" s="52"/>
      <c r="Z146" s="52"/>
      <c r="AA146" s="52"/>
      <c r="AB146" s="52"/>
      <c r="AC146" s="52"/>
      <c r="AD146" s="52"/>
      <c r="AE146" s="52"/>
      <c r="AF146" s="45" t="s">
        <v>201</v>
      </c>
      <c r="AG146" s="91">
        <f t="shared" ref="AG146:AO146" si="27">SUMPRODUCT(($AC123:$AC141&lt;&gt;"x")*($AE123:$AE141&lt;&gt;"x")*(CR123:CR141&lt;&gt;"&lt;")*(AG123:AG141&gt;$AR123:$AR141))</f>
        <v>0</v>
      </c>
      <c r="AH146" s="91">
        <f t="shared" si="27"/>
        <v>1</v>
      </c>
      <c r="AI146" s="91">
        <f t="shared" si="27"/>
        <v>3</v>
      </c>
      <c r="AJ146" s="91">
        <f t="shared" si="27"/>
        <v>0</v>
      </c>
      <c r="AK146" s="91">
        <f t="shared" si="27"/>
        <v>0</v>
      </c>
      <c r="AL146" s="91">
        <f t="shared" si="27"/>
        <v>0</v>
      </c>
      <c r="AM146" s="91">
        <f t="shared" si="27"/>
        <v>0</v>
      </c>
      <c r="AN146" s="91">
        <f t="shared" si="27"/>
        <v>0</v>
      </c>
      <c r="AO146" s="91">
        <f t="shared" si="27"/>
        <v>1</v>
      </c>
      <c r="AP146" s="84"/>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1"/>
      <c r="CA146" s="51"/>
      <c r="CB146" s="51"/>
      <c r="CC146" s="51"/>
      <c r="CD146" s="51"/>
      <c r="CE146" s="51"/>
      <c r="CF146" s="52"/>
      <c r="CG146" s="58" t="s">
        <v>201</v>
      </c>
      <c r="CH146" s="91">
        <v>0</v>
      </c>
      <c r="CI146" s="91">
        <v>0</v>
      </c>
      <c r="CJ146" s="91">
        <v>2</v>
      </c>
      <c r="CK146" s="91">
        <v>0</v>
      </c>
      <c r="CL146" s="91">
        <v>0</v>
      </c>
      <c r="CM146" s="91">
        <v>0</v>
      </c>
      <c r="CN146" s="91">
        <v>0</v>
      </c>
      <c r="CO146" s="91">
        <v>0</v>
      </c>
      <c r="CP146" s="91">
        <v>1</v>
      </c>
      <c r="CQ146" s="52"/>
      <c r="CR146" s="53"/>
      <c r="CS146" s="53"/>
      <c r="CT146" s="53"/>
      <c r="CU146" s="53"/>
      <c r="CV146" s="53"/>
      <c r="CW146" s="53"/>
      <c r="CX146" s="53"/>
      <c r="CY146" s="53"/>
      <c r="CZ146" s="53"/>
    </row>
    <row r="147" spans="1:104" x14ac:dyDescent="0.25">
      <c r="A147" s="27"/>
      <c r="B147" s="27"/>
      <c r="C147" s="27"/>
      <c r="D147" s="27"/>
      <c r="E147" s="27"/>
      <c r="F147" s="27"/>
      <c r="G147" s="27"/>
      <c r="H147" s="27"/>
      <c r="I147" s="27"/>
      <c r="J147" s="27"/>
      <c r="K147" s="51"/>
      <c r="L147" s="51"/>
      <c r="M147" s="51"/>
      <c r="N147" s="51"/>
      <c r="O147" s="51"/>
      <c r="P147" s="51"/>
      <c r="Q147" s="51"/>
      <c r="R147" s="51"/>
      <c r="S147" s="51"/>
      <c r="T147" s="51"/>
      <c r="U147" s="52"/>
      <c r="V147" s="52"/>
      <c r="W147" s="52"/>
      <c r="X147" s="52"/>
      <c r="Y147" s="52"/>
      <c r="Z147" s="52"/>
      <c r="AA147" s="52"/>
      <c r="AB147" s="52"/>
      <c r="AC147" s="52"/>
      <c r="AD147" s="52"/>
      <c r="AE147" s="52"/>
      <c r="AF147" s="40" t="s">
        <v>211</v>
      </c>
      <c r="AG147" s="91">
        <f t="shared" ref="AG147:AO147" si="28">SUMPRODUCT((AG123:AG141&gt;=$AQ123:$AQ141)*($AC123:$AC141&lt;&gt;"x")*($AE123:$AE141&lt;&gt;"x")*(CR123:CR141&lt;&gt;"&lt;")*(AG123:AG141&lt;=$AR123:$AR141))</f>
        <v>1</v>
      </c>
      <c r="AH147" s="91">
        <f t="shared" si="28"/>
        <v>7</v>
      </c>
      <c r="AI147" s="91">
        <f t="shared" si="28"/>
        <v>10</v>
      </c>
      <c r="AJ147" s="91">
        <f t="shared" si="28"/>
        <v>1</v>
      </c>
      <c r="AK147" s="91">
        <f t="shared" si="28"/>
        <v>0</v>
      </c>
      <c r="AL147" s="91">
        <f t="shared" si="28"/>
        <v>0</v>
      </c>
      <c r="AM147" s="91">
        <f t="shared" si="28"/>
        <v>0</v>
      </c>
      <c r="AN147" s="91">
        <f t="shared" si="28"/>
        <v>0</v>
      </c>
      <c r="AO147" s="91">
        <f t="shared" si="28"/>
        <v>2</v>
      </c>
      <c r="AP147" s="85"/>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1"/>
      <c r="CA147" s="51"/>
      <c r="CB147" s="51"/>
      <c r="CC147" s="51"/>
      <c r="CD147" s="51"/>
      <c r="CE147" s="51"/>
      <c r="CF147" s="52"/>
      <c r="CG147" s="59" t="s">
        <v>211</v>
      </c>
      <c r="CH147" s="91">
        <v>1</v>
      </c>
      <c r="CI147" s="91">
        <v>6</v>
      </c>
      <c r="CJ147" s="91">
        <v>7</v>
      </c>
      <c r="CK147" s="91">
        <v>1</v>
      </c>
      <c r="CL147" s="91">
        <v>0</v>
      </c>
      <c r="CM147" s="91">
        <v>0</v>
      </c>
      <c r="CN147" s="91">
        <v>0</v>
      </c>
      <c r="CO147" s="91">
        <v>0</v>
      </c>
      <c r="CP147" s="91">
        <v>2</v>
      </c>
      <c r="CQ147" s="52"/>
      <c r="CR147" s="53"/>
      <c r="CS147" s="53"/>
      <c r="CT147" s="53"/>
      <c r="CU147" s="53"/>
      <c r="CV147" s="53"/>
      <c r="CW147" s="53"/>
      <c r="CX147" s="53"/>
      <c r="CY147" s="53"/>
      <c r="CZ147" s="53"/>
    </row>
    <row r="148" spans="1:104" x14ac:dyDescent="0.25">
      <c r="A148" s="27"/>
      <c r="B148" s="27"/>
      <c r="C148" s="27"/>
      <c r="D148" s="27"/>
      <c r="E148" s="27"/>
      <c r="F148" s="27"/>
      <c r="G148" s="27"/>
      <c r="H148" s="27"/>
      <c r="I148" s="27"/>
      <c r="J148" s="27"/>
      <c r="K148" s="51"/>
      <c r="L148" s="51"/>
      <c r="M148" s="51"/>
      <c r="N148" s="51"/>
      <c r="O148" s="51"/>
      <c r="P148" s="51"/>
      <c r="Q148" s="51"/>
      <c r="R148" s="51"/>
      <c r="S148" s="51"/>
      <c r="T148" s="51"/>
      <c r="U148" s="52"/>
      <c r="V148" s="52"/>
      <c r="W148" s="52"/>
      <c r="X148" s="52"/>
      <c r="Y148" s="52"/>
      <c r="Z148" s="52"/>
      <c r="AA148" s="52"/>
      <c r="AB148" s="52"/>
      <c r="AC148" s="52"/>
      <c r="AD148" s="52"/>
      <c r="AE148" s="52"/>
      <c r="AF148" s="27" t="s">
        <v>202</v>
      </c>
      <c r="AG148" s="92">
        <f t="shared" ref="AG148:AO148" si="29">SUMPRODUCT(($AC123:$AC141&lt;&gt;"x")*($AE123:$AE141&lt;&gt;"x")*(AG123:AG141&gt;0)*(CR123:CR141="&lt;")*(AG123:AG141&lt;=$AQ123:$AQ141)*(AG123:AG141&lt;=$AR123:$AR141))</f>
        <v>0</v>
      </c>
      <c r="AH148" s="92">
        <f t="shared" si="29"/>
        <v>2</v>
      </c>
      <c r="AI148" s="92">
        <f t="shared" si="29"/>
        <v>1</v>
      </c>
      <c r="AJ148" s="92">
        <f t="shared" si="29"/>
        <v>1</v>
      </c>
      <c r="AK148" s="92">
        <f t="shared" si="29"/>
        <v>0</v>
      </c>
      <c r="AL148" s="92">
        <f t="shared" si="29"/>
        <v>5</v>
      </c>
      <c r="AM148" s="92">
        <f t="shared" si="29"/>
        <v>2</v>
      </c>
      <c r="AN148" s="92">
        <f t="shared" si="29"/>
        <v>1</v>
      </c>
      <c r="AO148" s="92">
        <f t="shared" si="29"/>
        <v>2</v>
      </c>
      <c r="AP148" s="84"/>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1"/>
      <c r="CA148" s="51"/>
      <c r="CB148" s="51"/>
      <c r="CC148" s="51"/>
      <c r="CD148" s="51"/>
      <c r="CE148" s="51"/>
      <c r="CF148" s="52"/>
      <c r="CG148" s="60" t="s">
        <v>202</v>
      </c>
      <c r="CH148" s="92">
        <v>0</v>
      </c>
      <c r="CI148" s="92">
        <v>2</v>
      </c>
      <c r="CJ148" s="92">
        <v>1</v>
      </c>
      <c r="CK148" s="92">
        <v>0</v>
      </c>
      <c r="CL148" s="92">
        <v>0</v>
      </c>
      <c r="CM148" s="92">
        <v>4</v>
      </c>
      <c r="CN148" s="92">
        <v>1</v>
      </c>
      <c r="CO148" s="92">
        <v>1</v>
      </c>
      <c r="CP148" s="92">
        <v>2</v>
      </c>
      <c r="CQ148" s="52"/>
      <c r="CR148" s="53"/>
      <c r="CS148" s="53"/>
      <c r="CT148" s="53"/>
      <c r="CU148" s="53"/>
      <c r="CV148" s="53"/>
      <c r="CW148" s="53"/>
      <c r="CX148" s="53"/>
      <c r="CY148" s="53"/>
      <c r="CZ148" s="53"/>
    </row>
    <row r="149" spans="1:104" x14ac:dyDescent="0.25">
      <c r="A149" s="27"/>
      <c r="B149" s="27"/>
      <c r="C149" s="27"/>
      <c r="D149" s="27"/>
      <c r="E149" s="27"/>
      <c r="F149" s="27"/>
      <c r="G149" s="27"/>
      <c r="H149" s="27"/>
      <c r="I149" s="27"/>
      <c r="J149" s="27"/>
      <c r="K149" s="51"/>
      <c r="L149" s="51"/>
      <c r="M149" s="51"/>
      <c r="N149" s="51"/>
      <c r="O149" s="51"/>
      <c r="P149" s="51"/>
      <c r="Q149" s="51"/>
      <c r="R149" s="51"/>
      <c r="S149" s="51"/>
      <c r="T149" s="51"/>
      <c r="U149" s="52"/>
      <c r="V149" s="52"/>
      <c r="W149" s="52"/>
      <c r="X149" s="52"/>
      <c r="Y149" s="52"/>
      <c r="Z149" s="52"/>
      <c r="AA149" s="52"/>
      <c r="AB149" s="52"/>
      <c r="AC149" s="52"/>
      <c r="AD149" s="52"/>
      <c r="AE149" s="52"/>
      <c r="AF149" s="38" t="s">
        <v>123</v>
      </c>
      <c r="AG149" s="91">
        <f>SUMPRODUCT(($AC123:$AC141="x")*(AG123:AG141&gt;0))</f>
        <v>4</v>
      </c>
      <c r="AH149" s="91">
        <f t="shared" ref="AH149:AO149" si="30">SUMPRODUCT(($AC123:$AC141="x")*(AH123:AH141&gt;0))</f>
        <v>1</v>
      </c>
      <c r="AI149" s="91">
        <f t="shared" si="30"/>
        <v>1</v>
      </c>
      <c r="AJ149" s="91">
        <f t="shared" si="30"/>
        <v>1</v>
      </c>
      <c r="AK149" s="91">
        <f t="shared" si="30"/>
        <v>1</v>
      </c>
      <c r="AL149" s="91">
        <f t="shared" si="30"/>
        <v>1</v>
      </c>
      <c r="AM149" s="91">
        <f t="shared" si="30"/>
        <v>1</v>
      </c>
      <c r="AN149" s="91">
        <f t="shared" si="30"/>
        <v>1</v>
      </c>
      <c r="AO149" s="91">
        <f t="shared" si="30"/>
        <v>1</v>
      </c>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1"/>
      <c r="CA149" s="51"/>
      <c r="CB149" s="51"/>
      <c r="CC149" s="51"/>
      <c r="CD149" s="51"/>
      <c r="CE149" s="51"/>
      <c r="CF149" s="52"/>
      <c r="CG149" s="61" t="s">
        <v>123</v>
      </c>
      <c r="CH149" s="91">
        <v>4</v>
      </c>
      <c r="CI149" s="91">
        <v>1</v>
      </c>
      <c r="CJ149" s="91">
        <v>1</v>
      </c>
      <c r="CK149" s="91">
        <v>1</v>
      </c>
      <c r="CL149" s="91">
        <v>1</v>
      </c>
      <c r="CM149" s="91">
        <v>1</v>
      </c>
      <c r="CN149" s="91">
        <v>1</v>
      </c>
      <c r="CO149" s="91">
        <v>1</v>
      </c>
      <c r="CP149" s="91">
        <v>1</v>
      </c>
      <c r="CQ149" s="52"/>
      <c r="CR149" s="53"/>
      <c r="CS149" s="53"/>
      <c r="CT149" s="53"/>
      <c r="CU149" s="53"/>
      <c r="CV149" s="53"/>
      <c r="CW149" s="53"/>
      <c r="CX149" s="53"/>
      <c r="CY149" s="53"/>
      <c r="CZ149" s="53"/>
    </row>
    <row r="150" spans="1:104" x14ac:dyDescent="0.25">
      <c r="A150" s="27"/>
      <c r="B150" s="27"/>
      <c r="C150" s="27"/>
      <c r="D150" s="27"/>
      <c r="E150" s="27"/>
      <c r="F150" s="27"/>
      <c r="G150" s="27"/>
      <c r="H150" s="27"/>
      <c r="I150" s="27"/>
      <c r="J150" s="27"/>
      <c r="K150" s="51"/>
      <c r="L150" s="51"/>
      <c r="M150" s="51"/>
      <c r="N150" s="51"/>
      <c r="O150" s="51"/>
      <c r="P150" s="51"/>
      <c r="Q150" s="51"/>
      <c r="R150" s="51"/>
      <c r="S150" s="51"/>
      <c r="T150" s="51"/>
      <c r="U150" s="52"/>
      <c r="V150" s="52"/>
      <c r="W150" s="52"/>
      <c r="X150" s="52"/>
      <c r="Y150" s="52"/>
      <c r="Z150" s="52"/>
      <c r="AA150" s="52"/>
      <c r="AB150" s="52"/>
      <c r="AC150" s="52"/>
      <c r="AD150" s="52"/>
      <c r="AE150" s="52"/>
      <c r="AF150" s="39" t="s">
        <v>223</v>
      </c>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1"/>
      <c r="CA150" s="51"/>
      <c r="CB150" s="51"/>
      <c r="CC150" s="51"/>
      <c r="CD150" s="51"/>
      <c r="CE150" s="51"/>
      <c r="CF150" s="52"/>
      <c r="CG150" s="69"/>
      <c r="CH150" s="70"/>
      <c r="CI150" s="70"/>
      <c r="CJ150" s="70"/>
      <c r="CK150" s="70"/>
      <c r="CL150" s="70"/>
      <c r="CM150" s="70"/>
      <c r="CN150" s="70"/>
      <c r="CO150" s="70"/>
      <c r="CP150" s="70"/>
      <c r="CQ150" s="52"/>
      <c r="CR150" s="53"/>
      <c r="CS150" s="53"/>
      <c r="CT150" s="53"/>
      <c r="CU150" s="53"/>
      <c r="CV150" s="53"/>
      <c r="CW150" s="53"/>
      <c r="CX150" s="53"/>
      <c r="CY150" s="53"/>
      <c r="CZ150" s="53"/>
    </row>
    <row r="151" spans="1:104" x14ac:dyDescent="0.25">
      <c r="A151" s="27"/>
      <c r="B151" s="27"/>
      <c r="C151" s="27"/>
      <c r="D151" s="27"/>
      <c r="E151" s="27"/>
      <c r="F151" s="27"/>
      <c r="G151" s="27"/>
      <c r="H151" s="27"/>
      <c r="I151" s="27"/>
      <c r="J151" s="27"/>
      <c r="K151" s="51"/>
      <c r="L151" s="51"/>
      <c r="M151" s="51"/>
      <c r="N151" s="51"/>
      <c r="O151" s="51"/>
      <c r="P151" s="51"/>
      <c r="Q151" s="51"/>
      <c r="R151" s="51"/>
      <c r="S151" s="51"/>
      <c r="T151" s="51"/>
      <c r="U151" s="52"/>
      <c r="V151" s="52"/>
      <c r="W151" s="52"/>
      <c r="X151" s="52"/>
      <c r="Y151" s="52"/>
      <c r="Z151" s="52"/>
      <c r="AA151" s="52"/>
      <c r="AB151" s="52"/>
      <c r="AC151" s="52"/>
      <c r="AD151" s="52"/>
      <c r="AE151" s="52"/>
      <c r="AF151" s="52" t="s">
        <v>222</v>
      </c>
      <c r="AG151" s="52">
        <f>SUM(AG145:AG149)</f>
        <v>5</v>
      </c>
      <c r="AH151" s="52">
        <f t="shared" ref="AH151:AO151" si="31">SUM(AH145:AH149)</f>
        <v>11</v>
      </c>
      <c r="AI151" s="52">
        <f t="shared" si="31"/>
        <v>15</v>
      </c>
      <c r="AJ151" s="52">
        <f t="shared" si="31"/>
        <v>3</v>
      </c>
      <c r="AK151" s="52">
        <f t="shared" si="31"/>
        <v>1</v>
      </c>
      <c r="AL151" s="52">
        <f t="shared" si="31"/>
        <v>6</v>
      </c>
      <c r="AM151" s="52">
        <f t="shared" si="31"/>
        <v>3</v>
      </c>
      <c r="AN151" s="52">
        <f t="shared" si="31"/>
        <v>2</v>
      </c>
      <c r="AO151" s="52">
        <f t="shared" si="31"/>
        <v>6</v>
      </c>
      <c r="AP151" s="84">
        <f>MAX(AG151:AO151)</f>
        <v>15</v>
      </c>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1"/>
      <c r="CA151" s="51"/>
      <c r="CB151" s="51"/>
      <c r="CC151" s="51"/>
      <c r="CD151" s="51"/>
      <c r="CE151" s="51"/>
      <c r="CF151" s="52"/>
      <c r="CG151" s="69" t="s">
        <v>222</v>
      </c>
      <c r="CH151" s="70">
        <f t="shared" ref="CH151:CP151" si="32">SUM(CH145:CH149)</f>
        <v>5</v>
      </c>
      <c r="CI151" s="70">
        <f t="shared" si="32"/>
        <v>9</v>
      </c>
      <c r="CJ151" s="70">
        <f t="shared" si="32"/>
        <v>11</v>
      </c>
      <c r="CK151" s="70">
        <f t="shared" si="32"/>
        <v>2</v>
      </c>
      <c r="CL151" s="70">
        <f t="shared" si="32"/>
        <v>1</v>
      </c>
      <c r="CM151" s="70">
        <f t="shared" si="32"/>
        <v>5</v>
      </c>
      <c r="CN151" s="70">
        <f t="shared" si="32"/>
        <v>2</v>
      </c>
      <c r="CO151" s="70">
        <f t="shared" si="32"/>
        <v>2</v>
      </c>
      <c r="CP151" s="70">
        <f t="shared" si="32"/>
        <v>6</v>
      </c>
      <c r="CQ151" s="52"/>
      <c r="CR151" s="53"/>
      <c r="CS151" s="53"/>
      <c r="CT151" s="53"/>
      <c r="CU151" s="53"/>
      <c r="CV151" s="53"/>
      <c r="CW151" s="53"/>
      <c r="CX151" s="53"/>
      <c r="CY151" s="53"/>
      <c r="CZ151" s="53"/>
    </row>
    <row r="152" spans="1:104" x14ac:dyDescent="0.25">
      <c r="A152" s="27"/>
      <c r="B152" s="27"/>
      <c r="C152" s="27"/>
      <c r="D152" s="27"/>
      <c r="E152" s="27"/>
      <c r="F152" s="27"/>
      <c r="G152" s="27"/>
      <c r="H152" s="27"/>
      <c r="I152" s="27"/>
      <c r="J152" s="27"/>
      <c r="K152" s="51"/>
      <c r="L152" s="51"/>
      <c r="M152" s="51"/>
      <c r="N152" s="51"/>
      <c r="O152" s="51"/>
      <c r="P152" s="51"/>
      <c r="Q152" s="51"/>
      <c r="R152" s="51"/>
      <c r="S152" s="51"/>
      <c r="T152" s="51"/>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1"/>
      <c r="CA152" s="51"/>
      <c r="CB152" s="51"/>
      <c r="CC152" s="51"/>
      <c r="CD152" s="51"/>
      <c r="CE152" s="51"/>
      <c r="CF152" s="52"/>
      <c r="CG152" s="69"/>
      <c r="CH152" s="70"/>
      <c r="CI152" s="70"/>
      <c r="CJ152" s="70"/>
      <c r="CK152" s="70"/>
      <c r="CL152" s="70"/>
      <c r="CM152" s="70"/>
      <c r="CN152" s="70"/>
      <c r="CO152" s="70"/>
      <c r="CP152" s="70"/>
      <c r="CQ152" s="52"/>
      <c r="CR152" s="53"/>
      <c r="CS152" s="53"/>
      <c r="CT152" s="53"/>
      <c r="CU152" s="53"/>
      <c r="CV152" s="53"/>
      <c r="CW152" s="53"/>
      <c r="CX152" s="53"/>
      <c r="CY152" s="53"/>
      <c r="CZ152" s="53"/>
    </row>
    <row r="153" spans="1:104" x14ac:dyDescent="0.25">
      <c r="A153" s="27"/>
      <c r="B153" s="27"/>
      <c r="C153" s="27"/>
      <c r="D153" s="27"/>
      <c r="E153" s="27"/>
      <c r="F153" s="27"/>
      <c r="G153" s="27"/>
      <c r="H153" s="27"/>
      <c r="I153" s="27"/>
      <c r="J153" s="27"/>
      <c r="K153" s="51"/>
      <c r="L153" s="51"/>
      <c r="M153" s="51"/>
      <c r="N153" s="51"/>
      <c r="O153" s="51"/>
      <c r="P153" s="51"/>
      <c r="Q153" s="51"/>
      <c r="R153" s="51"/>
      <c r="S153" s="51"/>
      <c r="T153" s="51"/>
      <c r="U153" s="52"/>
      <c r="V153" s="52"/>
      <c r="W153" s="52"/>
      <c r="X153" s="52"/>
      <c r="Y153" s="52"/>
      <c r="Z153" s="52"/>
      <c r="AA153" s="52"/>
      <c r="AB153" s="52"/>
      <c r="AC153" s="52"/>
      <c r="AD153" s="52"/>
      <c r="AE153" s="52"/>
      <c r="AF153" s="52"/>
      <c r="AG153" s="84"/>
      <c r="AH153" s="84"/>
      <c r="AI153" s="84"/>
      <c r="AJ153" s="84"/>
      <c r="AK153" s="84"/>
      <c r="AL153" s="84"/>
      <c r="AM153" s="84"/>
      <c r="AN153" s="84"/>
      <c r="AO153" s="84"/>
      <c r="AP153" s="84"/>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1"/>
      <c r="CA153" s="51"/>
      <c r="CB153" s="51"/>
      <c r="CC153" s="51"/>
      <c r="CD153" s="51"/>
      <c r="CE153" s="51"/>
      <c r="CF153" s="52"/>
      <c r="CG153" s="69"/>
      <c r="CH153" s="70"/>
      <c r="CI153" s="70"/>
      <c r="CJ153" s="70"/>
      <c r="CK153" s="70"/>
      <c r="CL153" s="70"/>
      <c r="CM153" s="70"/>
      <c r="CN153" s="70"/>
      <c r="CO153" s="70"/>
      <c r="CP153" s="70"/>
      <c r="CQ153" s="52"/>
      <c r="CR153" s="53"/>
      <c r="CS153" s="53"/>
      <c r="CT153" s="53"/>
      <c r="CU153" s="53"/>
      <c r="CV153" s="53"/>
      <c r="CW153" s="53"/>
      <c r="CX153" s="53"/>
      <c r="CY153" s="53"/>
      <c r="CZ153" s="53"/>
    </row>
    <row r="154" spans="1:104" x14ac:dyDescent="0.25">
      <c r="A154" s="27"/>
      <c r="B154" s="27"/>
      <c r="C154" s="27"/>
      <c r="D154" s="27"/>
      <c r="E154" s="27"/>
      <c r="F154" s="27"/>
      <c r="G154" s="27"/>
      <c r="H154" s="27"/>
      <c r="I154" s="27"/>
      <c r="J154" s="27"/>
      <c r="K154" s="51"/>
      <c r="L154" s="51"/>
      <c r="M154" s="51"/>
      <c r="N154" s="51"/>
      <c r="O154" s="51"/>
      <c r="P154" s="51"/>
      <c r="Q154" s="51"/>
      <c r="R154" s="51"/>
      <c r="S154" s="51"/>
      <c r="T154" s="51"/>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1"/>
      <c r="CA154" s="51"/>
      <c r="CB154" s="51"/>
      <c r="CC154" s="51"/>
      <c r="CD154" s="51"/>
      <c r="CE154" s="51"/>
      <c r="CF154" s="52"/>
      <c r="CG154" s="69"/>
      <c r="CH154" s="70"/>
      <c r="CI154" s="70"/>
      <c r="CJ154" s="70"/>
      <c r="CK154" s="70"/>
      <c r="CL154" s="70"/>
      <c r="CM154" s="70"/>
      <c r="CN154" s="70"/>
      <c r="CO154" s="70"/>
      <c r="CP154" s="70"/>
      <c r="CQ154" s="52"/>
      <c r="CR154" s="53"/>
      <c r="CS154" s="53"/>
      <c r="CT154" s="53"/>
      <c r="CU154" s="53"/>
      <c r="CV154" s="53"/>
      <c r="CW154" s="53"/>
      <c r="CX154" s="53"/>
      <c r="CY154" s="53"/>
      <c r="CZ154" s="53"/>
    </row>
    <row r="155" spans="1:104" ht="26.25" x14ac:dyDescent="0.4">
      <c r="A155" s="27"/>
      <c r="B155" s="27"/>
      <c r="C155" s="27"/>
      <c r="D155" s="27"/>
      <c r="E155" s="27"/>
      <c r="F155" s="27"/>
      <c r="G155" s="27"/>
      <c r="H155" s="27"/>
      <c r="I155" s="27"/>
      <c r="J155" s="27"/>
      <c r="K155" s="51"/>
      <c r="L155" s="51"/>
      <c r="M155" s="51"/>
      <c r="N155" s="51"/>
      <c r="O155" s="51"/>
      <c r="P155" s="51"/>
      <c r="Q155" s="51"/>
      <c r="R155" s="51"/>
      <c r="S155" s="51"/>
      <c r="T155" s="51"/>
      <c r="U155" s="52"/>
      <c r="V155" s="52"/>
      <c r="W155" s="52"/>
      <c r="X155" s="52"/>
      <c r="Y155" s="52"/>
      <c r="Z155" s="52"/>
      <c r="AA155" s="52"/>
      <c r="AB155" s="52"/>
      <c r="AC155" s="97"/>
      <c r="AD155" s="52" t="s">
        <v>164</v>
      </c>
      <c r="AE155" s="52"/>
      <c r="AF155" s="74" t="s">
        <v>110</v>
      </c>
      <c r="AG155" s="75"/>
      <c r="AH155" s="75"/>
      <c r="AI155" s="75"/>
      <c r="AJ155" s="75"/>
      <c r="AK155" s="75"/>
      <c r="AL155" s="75"/>
      <c r="AM155" s="75"/>
      <c r="AN155" s="75"/>
      <c r="AO155" s="96" t="s">
        <v>105</v>
      </c>
      <c r="AP155" s="52"/>
      <c r="AQ155" s="95"/>
      <c r="AR155" s="95"/>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1"/>
      <c r="CA155" s="51"/>
      <c r="CB155" s="51"/>
      <c r="CC155" s="51"/>
      <c r="CD155" s="51"/>
      <c r="CE155" s="51"/>
      <c r="CF155" s="52"/>
      <c r="CG155" s="69"/>
      <c r="CH155" s="70"/>
      <c r="CI155" s="70"/>
      <c r="CJ155" s="70"/>
      <c r="CK155" s="70"/>
      <c r="CL155" s="70"/>
      <c r="CM155" s="70"/>
      <c r="CN155" s="70"/>
      <c r="CO155" s="70"/>
      <c r="CP155" s="70"/>
      <c r="CQ155" s="52"/>
      <c r="CR155" s="53"/>
      <c r="CS155" s="53"/>
      <c r="CT155" s="53"/>
      <c r="CU155" s="53"/>
      <c r="CV155" s="53"/>
      <c r="CW155" s="53"/>
      <c r="CX155" s="53"/>
      <c r="CY155" s="53"/>
      <c r="CZ155" s="53"/>
    </row>
    <row r="156" spans="1:104" x14ac:dyDescent="0.25">
      <c r="A156" s="27"/>
      <c r="B156" s="27"/>
      <c r="C156" s="27"/>
      <c r="D156" s="27"/>
      <c r="E156" s="27"/>
      <c r="F156" s="27"/>
      <c r="G156" s="27"/>
      <c r="H156" s="27"/>
      <c r="I156" s="27"/>
      <c r="J156" s="27"/>
      <c r="K156" s="51"/>
      <c r="L156" s="51"/>
      <c r="M156" s="51"/>
      <c r="N156" s="51"/>
      <c r="O156" s="51"/>
      <c r="P156" s="51"/>
      <c r="Q156" s="51"/>
      <c r="R156" s="51"/>
      <c r="S156" s="51"/>
      <c r="T156" s="51"/>
      <c r="U156" s="52"/>
      <c r="V156" s="52"/>
      <c r="W156" s="52"/>
      <c r="X156" s="52"/>
      <c r="Y156" s="52"/>
      <c r="Z156" s="52"/>
      <c r="AA156" s="52"/>
      <c r="AB156" s="52"/>
      <c r="AC156" s="47" t="s">
        <v>123</v>
      </c>
      <c r="AD156" s="47" t="s">
        <v>117</v>
      </c>
      <c r="AE156" s="86" t="s">
        <v>116</v>
      </c>
      <c r="AF156" s="76" t="s">
        <v>103</v>
      </c>
      <c r="AG156" s="106" t="s">
        <v>261</v>
      </c>
      <c r="AH156" s="106" t="s">
        <v>262</v>
      </c>
      <c r="AI156" s="106" t="s">
        <v>263</v>
      </c>
      <c r="AJ156" s="106" t="s">
        <v>264</v>
      </c>
      <c r="AK156" s="106" t="s">
        <v>265</v>
      </c>
      <c r="AL156" s="106" t="s">
        <v>266</v>
      </c>
      <c r="AM156" s="106" t="s">
        <v>267</v>
      </c>
      <c r="AN156" s="106" t="s">
        <v>268</v>
      </c>
      <c r="AO156" s="106" t="s">
        <v>269</v>
      </c>
      <c r="AP156" s="77" t="s">
        <v>104</v>
      </c>
      <c r="AQ156" s="78" t="s">
        <v>2</v>
      </c>
      <c r="AR156" s="79" t="str">
        <f>$AR$1</f>
        <v>GSchV_limits</v>
      </c>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1"/>
      <c r="CA156" s="51"/>
      <c r="CB156" s="51"/>
      <c r="CC156" s="51"/>
      <c r="CD156" s="51"/>
      <c r="CE156" s="51"/>
      <c r="CF156" s="52"/>
      <c r="CG156" s="69"/>
      <c r="CH156" s="70"/>
      <c r="CI156" s="70"/>
      <c r="CJ156" s="70"/>
      <c r="CK156" s="70"/>
      <c r="CL156" s="70"/>
      <c r="CM156" s="70"/>
      <c r="CN156" s="70"/>
      <c r="CO156" s="70"/>
      <c r="CP156" s="70"/>
      <c r="CQ156" s="52"/>
      <c r="CR156" s="54">
        <v>3</v>
      </c>
      <c r="CS156" s="54">
        <v>4</v>
      </c>
      <c r="CT156" s="54">
        <v>5</v>
      </c>
      <c r="CU156" s="54">
        <v>6</v>
      </c>
      <c r="CV156" s="54">
        <v>7</v>
      </c>
      <c r="CW156" s="54">
        <v>8</v>
      </c>
      <c r="CX156" s="54">
        <v>9</v>
      </c>
      <c r="CY156" s="54">
        <v>10</v>
      </c>
      <c r="CZ156" s="54">
        <v>11</v>
      </c>
    </row>
    <row r="157" spans="1:104" x14ac:dyDescent="0.25">
      <c r="A157" s="27"/>
      <c r="B157" s="27"/>
      <c r="C157" s="27"/>
      <c r="D157" s="27"/>
      <c r="E157" s="27"/>
      <c r="F157" s="27"/>
      <c r="G157" s="27"/>
      <c r="H157" s="27"/>
      <c r="I157" s="27"/>
      <c r="J157" s="27"/>
      <c r="K157" s="51"/>
      <c r="L157" s="51"/>
      <c r="M157" s="51"/>
      <c r="N157" s="51"/>
      <c r="O157" s="51"/>
      <c r="P157" s="51"/>
      <c r="Q157" s="51"/>
      <c r="R157" s="51"/>
      <c r="S157" s="51"/>
      <c r="T157" s="51"/>
      <c r="U157" s="52"/>
      <c r="V157" s="52"/>
      <c r="W157" s="52"/>
      <c r="X157" s="52"/>
      <c r="Y157" s="52"/>
      <c r="Z157" s="52"/>
      <c r="AA157" s="52"/>
      <c r="AB157" s="52"/>
      <c r="AC157" s="80" t="str">
        <f>INDEX('Detected Compounds limits'!$B$2:$I$50, MATCH($AF157,'Detected Compounds limits'!$B$2:$B$50, 0), MATCH(AC$4,'Detected Compounds limits'!$B$2:$I$2,0))</f>
        <v xml:space="preserve"> </v>
      </c>
      <c r="AD157" s="80" t="s">
        <v>118</v>
      </c>
      <c r="AE157" s="81" t="s">
        <v>118</v>
      </c>
      <c r="AF157" s="82" t="s">
        <v>6</v>
      </c>
      <c r="AG157" s="80">
        <v>8.8999999999999996E-2</v>
      </c>
      <c r="AH157" s="80">
        <v>8.2000000000000003E-2</v>
      </c>
      <c r="AI157" s="80">
        <v>8.1000000000000003E-2</v>
      </c>
      <c r="AJ157" s="80">
        <v>0.1</v>
      </c>
      <c r="AK157" s="80">
        <v>6.0999999999999999E-2</v>
      </c>
      <c r="AL157" s="80">
        <v>7.0000000000000007E-2</v>
      </c>
      <c r="AM157" s="80">
        <v>9.4E-2</v>
      </c>
      <c r="AN157" s="80">
        <v>8.6999999999999994E-2</v>
      </c>
      <c r="AO157" s="80">
        <v>9.0999999999999998E-2</v>
      </c>
      <c r="AP157" s="83">
        <v>0.1</v>
      </c>
      <c r="AQ157" s="80">
        <f>INDEX('Detected Compounds limits'!$B$2:$H$50, MATCH($AF157,'Detected Compounds limits'!$B$2:$B$50, 0), MATCH(AQ$4,'Detected Compounds limits'!$B$2:$H$2,0))</f>
        <v>0.02</v>
      </c>
      <c r="AR157" s="80">
        <f>INDEX('Detected Compounds limits'!$B$2:$H$50, MATCH($AF157,'Detected Compounds limits'!$B$2:$B$50, 0), MATCH(AR$1,'Detected Compounds limits'!$B$2:$H$2,0))</f>
        <v>0.1</v>
      </c>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1"/>
      <c r="CA157" s="51"/>
      <c r="CB157" s="51"/>
      <c r="CC157" s="51"/>
      <c r="CD157" s="51"/>
      <c r="CE157" s="51"/>
      <c r="CF157" s="52"/>
      <c r="CG157" s="69"/>
      <c r="CH157" s="70"/>
      <c r="CI157" s="70"/>
      <c r="CJ157" s="70"/>
      <c r="CK157" s="70"/>
      <c r="CL157" s="70"/>
      <c r="CM157" s="70"/>
      <c r="CN157" s="70"/>
      <c r="CO157" s="70"/>
      <c r="CP157" s="70"/>
      <c r="CQ157" s="52"/>
      <c r="CR157" s="55"/>
      <c r="CS157" s="55"/>
      <c r="CT157" s="55"/>
      <c r="CU157" s="55"/>
      <c r="CV157" s="55"/>
      <c r="CW157" s="55"/>
      <c r="CX157" s="55"/>
      <c r="CY157" s="55"/>
      <c r="CZ157" s="55"/>
    </row>
    <row r="158" spans="1:104" x14ac:dyDescent="0.25">
      <c r="A158" s="27"/>
      <c r="B158" s="27"/>
      <c r="C158" s="27"/>
      <c r="D158" s="27"/>
      <c r="E158" s="27"/>
      <c r="F158" s="27"/>
      <c r="G158" s="27"/>
      <c r="H158" s="27"/>
      <c r="I158" s="27"/>
      <c r="J158" s="27"/>
      <c r="K158" s="51"/>
      <c r="L158" s="51"/>
      <c r="M158" s="51"/>
      <c r="N158" s="51"/>
      <c r="O158" s="51"/>
      <c r="P158" s="51"/>
      <c r="Q158" s="51"/>
      <c r="R158" s="51"/>
      <c r="S158" s="51"/>
      <c r="T158" s="51"/>
      <c r="U158" s="52"/>
      <c r="V158" s="52"/>
      <c r="W158" s="52"/>
      <c r="X158" s="52"/>
      <c r="Y158" s="52"/>
      <c r="Z158" s="52"/>
      <c r="AA158" s="52"/>
      <c r="AB158" s="52"/>
      <c r="AC158" s="80" t="str">
        <f>INDEX('Detected Compounds limits'!$B$2:$I$50, MATCH($AF158,'Detected Compounds limits'!$B$2:$B$50, 0), MATCH(AC$4,'Detected Compounds limits'!$B$2:$I$2,0))</f>
        <v xml:space="preserve"> </v>
      </c>
      <c r="AD158" s="80"/>
      <c r="AE158" s="81"/>
      <c r="AF158" s="82" t="s">
        <v>20</v>
      </c>
      <c r="AG158" s="80"/>
      <c r="AH158" s="80"/>
      <c r="AI158" s="80"/>
      <c r="AJ158" s="80"/>
      <c r="AK158" s="80"/>
      <c r="AL158" s="80"/>
      <c r="AM158" s="80">
        <v>1.4999999999999999E-2</v>
      </c>
      <c r="AN158" s="80"/>
      <c r="AO158" s="80"/>
      <c r="AP158" s="83">
        <v>1.4999999999999999E-2</v>
      </c>
      <c r="AQ158" s="80">
        <f>INDEX('Detected Compounds limits'!$B$2:$H$50, MATCH($AF158,'Detected Compounds limits'!$B$2:$B$50, 0), MATCH(AQ$4,'Detected Compounds limits'!$B$2:$H$2,0))</f>
        <v>1.4999999999999999E-2</v>
      </c>
      <c r="AR158" s="80">
        <f>INDEX('Detected Compounds limits'!$B$2:$H$50, MATCH($AF158,'Detected Compounds limits'!$B$2:$B$50, 0), MATCH(AR$1,'Detected Compounds limits'!$B$2:$H$2,0))</f>
        <v>0.1</v>
      </c>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1"/>
      <c r="CA158" s="51"/>
      <c r="CB158" s="51"/>
      <c r="CC158" s="51"/>
      <c r="CD158" s="51"/>
      <c r="CE158" s="51"/>
      <c r="CF158" s="52"/>
      <c r="CG158" s="69"/>
      <c r="CH158" s="70"/>
      <c r="CI158" s="70"/>
      <c r="CJ158" s="70"/>
      <c r="CK158" s="70"/>
      <c r="CL158" s="70"/>
      <c r="CM158" s="70"/>
      <c r="CN158" s="70"/>
      <c r="CO158" s="70"/>
      <c r="CP158" s="70"/>
      <c r="CQ158" s="52"/>
      <c r="CR158" s="55"/>
      <c r="CS158" s="55"/>
      <c r="CT158" s="55"/>
      <c r="CU158" s="55"/>
      <c r="CV158" s="55"/>
      <c r="CW158" s="55"/>
      <c r="CX158" s="55" t="s">
        <v>209</v>
      </c>
      <c r="CY158" s="55"/>
      <c r="CZ158" s="55"/>
    </row>
    <row r="159" spans="1:104" x14ac:dyDescent="0.25">
      <c r="A159" s="27"/>
      <c r="B159" s="27"/>
      <c r="C159" s="27"/>
      <c r="D159" s="27"/>
      <c r="E159" s="27"/>
      <c r="F159" s="27"/>
      <c r="G159" s="27"/>
      <c r="H159" s="27"/>
      <c r="I159" s="27"/>
      <c r="J159" s="27"/>
      <c r="K159" s="51"/>
      <c r="L159" s="51"/>
      <c r="M159" s="51"/>
      <c r="N159" s="51"/>
      <c r="O159" s="51"/>
      <c r="P159" s="51"/>
      <c r="Q159" s="51"/>
      <c r="R159" s="51"/>
      <c r="S159" s="51"/>
      <c r="T159" s="51"/>
      <c r="U159" s="52"/>
      <c r="V159" s="52"/>
      <c r="W159" s="52"/>
      <c r="X159" s="52"/>
      <c r="Y159" s="52"/>
      <c r="Z159" s="52"/>
      <c r="AA159" s="52"/>
      <c r="AB159" s="52"/>
      <c r="AC159" s="80" t="str">
        <f>INDEX('Detected Compounds limits'!$B$2:$I$50, MATCH($AF159,'Detected Compounds limits'!$B$2:$B$50, 0), MATCH(AC$4,'Detected Compounds limits'!$B$2:$I$2,0))</f>
        <v xml:space="preserve"> </v>
      </c>
      <c r="AD159" s="80"/>
      <c r="AE159" s="81"/>
      <c r="AF159" s="82" t="s">
        <v>22</v>
      </c>
      <c r="AG159" s="80">
        <v>2.9999999999999997E-5</v>
      </c>
      <c r="AH159" s="80">
        <v>2.9999999999999997E-5</v>
      </c>
      <c r="AI159" s="80"/>
      <c r="AJ159" s="80"/>
      <c r="AK159" s="80">
        <v>7.2999999999999999E-5</v>
      </c>
      <c r="AL159" s="80">
        <v>4.3999999999999999E-5</v>
      </c>
      <c r="AM159" s="80">
        <v>2.0000000000000001E-4</v>
      </c>
      <c r="AN159" s="80">
        <v>6.2000000000000003E-5</v>
      </c>
      <c r="AO159" s="80">
        <v>7.3999999999999996E-5</v>
      </c>
      <c r="AP159" s="83">
        <v>2.0000000000000001E-4</v>
      </c>
      <c r="AQ159" s="80">
        <f>INDEX('Detected Compounds limits'!$B$2:$H$50, MATCH($AF159,'Detected Compounds limits'!$B$2:$B$50, 0), MATCH(AQ$4,'Detected Compounds limits'!$B$2:$H$2,0))</f>
        <v>3.0000000000000001E-5</v>
      </c>
      <c r="AR159" s="80">
        <f>INDEX('Detected Compounds limits'!$B$2:$H$50, MATCH($AF159,'Detected Compounds limits'!$B$2:$B$50, 0), MATCH(AR$1,'Detected Compounds limits'!$B$2:$H$2,0))</f>
        <v>4.6000000000000001E-4</v>
      </c>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1"/>
      <c r="CA159" s="51"/>
      <c r="CB159" s="51"/>
      <c r="CC159" s="51"/>
      <c r="CD159" s="51"/>
      <c r="CE159" s="51"/>
      <c r="CF159" s="52"/>
      <c r="CG159" s="69"/>
      <c r="CH159" s="70"/>
      <c r="CI159" s="70"/>
      <c r="CJ159" s="70"/>
      <c r="CK159" s="70"/>
      <c r="CL159" s="70"/>
      <c r="CM159" s="70"/>
      <c r="CN159" s="70"/>
      <c r="CO159" s="70"/>
      <c r="CP159" s="70"/>
      <c r="CQ159" s="52"/>
      <c r="CR159" s="54" t="s">
        <v>209</v>
      </c>
      <c r="CS159" s="54" t="s">
        <v>209</v>
      </c>
      <c r="CT159" s="54"/>
      <c r="CU159" s="54"/>
      <c r="CV159" s="54"/>
      <c r="CW159" s="56"/>
      <c r="CX159" s="54"/>
      <c r="CY159" s="54"/>
      <c r="CZ159" s="54"/>
    </row>
    <row r="160" spans="1:104" x14ac:dyDescent="0.25">
      <c r="A160" s="27"/>
      <c r="B160" s="27"/>
      <c r="C160" s="27"/>
      <c r="D160" s="27"/>
      <c r="E160" s="27"/>
      <c r="F160" s="27"/>
      <c r="G160" s="27"/>
      <c r="H160" s="27"/>
      <c r="I160" s="27"/>
      <c r="J160" s="27"/>
      <c r="K160" s="51"/>
      <c r="L160" s="51"/>
      <c r="M160" s="51"/>
      <c r="N160" s="51"/>
      <c r="O160" s="51"/>
      <c r="P160" s="51"/>
      <c r="Q160" s="51"/>
      <c r="R160" s="51"/>
      <c r="S160" s="51"/>
      <c r="T160" s="51"/>
      <c r="U160" s="52"/>
      <c r="V160" s="52"/>
      <c r="W160" s="52"/>
      <c r="X160" s="52"/>
      <c r="Y160" s="52"/>
      <c r="Z160" s="52"/>
      <c r="AA160" s="52"/>
      <c r="AB160" s="52"/>
      <c r="AC160" s="80" t="str">
        <f>INDEX('Detected Compounds limits'!$B$2:$I$50, MATCH($AF160,'Detected Compounds limits'!$B$2:$B$50, 0), MATCH(AC$4,'Detected Compounds limits'!$B$2:$I$2,0))</f>
        <v xml:space="preserve"> </v>
      </c>
      <c r="AD160" s="80"/>
      <c r="AE160" s="81"/>
      <c r="AF160" s="82" t="s">
        <v>28</v>
      </c>
      <c r="AG160" s="80"/>
      <c r="AH160" s="80"/>
      <c r="AI160" s="80">
        <v>3.1000000000000001E-5</v>
      </c>
      <c r="AJ160" s="80"/>
      <c r="AK160" s="80"/>
      <c r="AL160" s="80"/>
      <c r="AM160" s="80"/>
      <c r="AN160" s="80"/>
      <c r="AO160" s="80"/>
      <c r="AP160" s="83">
        <v>3.1000000000000001E-5</v>
      </c>
      <c r="AQ160" s="80">
        <f>INDEX('Detected Compounds limits'!$B$2:$H$50, MATCH($AF160,'Detected Compounds limits'!$B$2:$B$50, 0), MATCH(AQ$4,'Detected Compounds limits'!$B$2:$H$2,0))</f>
        <v>3.0000000000000001E-5</v>
      </c>
      <c r="AR160" s="80">
        <f>INDEX('Detected Compounds limits'!$B$2:$H$50, MATCH($AF160,'Detected Compounds limits'!$B$2:$B$50, 0), MATCH(AR$1,'Detected Compounds limits'!$B$2:$H$2,0))</f>
        <v>0.1</v>
      </c>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1"/>
      <c r="CA160" s="51"/>
      <c r="CB160" s="51"/>
      <c r="CC160" s="51"/>
      <c r="CD160" s="51"/>
      <c r="CE160" s="51"/>
      <c r="CF160" s="52"/>
      <c r="CG160" s="69"/>
      <c r="CH160" s="70"/>
      <c r="CI160" s="70"/>
      <c r="CJ160" s="70"/>
      <c r="CK160" s="70"/>
      <c r="CL160" s="70"/>
      <c r="CM160" s="70"/>
      <c r="CN160" s="70"/>
      <c r="CO160" s="70"/>
      <c r="CP160" s="70"/>
      <c r="CQ160" s="52"/>
      <c r="CR160" s="55"/>
      <c r="CS160" s="55"/>
      <c r="CT160" s="55"/>
      <c r="CU160" s="55"/>
      <c r="CV160" s="55"/>
      <c r="CW160" s="55"/>
      <c r="CX160" s="55"/>
      <c r="CY160" s="55"/>
      <c r="CZ160" s="55"/>
    </row>
    <row r="161" spans="1:104" x14ac:dyDescent="0.25">
      <c r="A161" s="27"/>
      <c r="B161" s="27"/>
      <c r="C161" s="27"/>
      <c r="D161" s="27"/>
      <c r="E161" s="27"/>
      <c r="F161" s="27"/>
      <c r="G161" s="27"/>
      <c r="H161" s="27"/>
      <c r="I161" s="27"/>
      <c r="J161" s="27"/>
      <c r="K161" s="51"/>
      <c r="L161" s="51"/>
      <c r="M161" s="51"/>
      <c r="N161" s="51"/>
      <c r="O161" s="51"/>
      <c r="P161" s="51"/>
      <c r="Q161" s="51"/>
      <c r="R161" s="51"/>
      <c r="S161" s="51"/>
      <c r="T161" s="51"/>
      <c r="U161" s="52"/>
      <c r="V161" s="52"/>
      <c r="W161" s="52"/>
      <c r="X161" s="52"/>
      <c r="Y161" s="52"/>
      <c r="Z161" s="52"/>
      <c r="AA161" s="52"/>
      <c r="AB161" s="52"/>
      <c r="AC161" s="80" t="str">
        <f>INDEX('Detected Compounds limits'!$B$2:$I$50, MATCH($AF161,'Detected Compounds limits'!$B$2:$B$50, 0), MATCH(AC$4,'Detected Compounds limits'!$B$2:$I$2,0))</f>
        <v xml:space="preserve"> </v>
      </c>
      <c r="AD161" s="80"/>
      <c r="AE161" s="81"/>
      <c r="AF161" s="82" t="s">
        <v>31</v>
      </c>
      <c r="AG161" s="80"/>
      <c r="AH161" s="80"/>
      <c r="AI161" s="80">
        <v>2.9999999999999997E-5</v>
      </c>
      <c r="AJ161" s="80"/>
      <c r="AK161" s="80"/>
      <c r="AL161" s="80"/>
      <c r="AM161" s="80"/>
      <c r="AN161" s="80"/>
      <c r="AO161" s="80"/>
      <c r="AP161" s="83">
        <v>2.9999999999999997E-5</v>
      </c>
      <c r="AQ161" s="80">
        <f>INDEX('Detected Compounds limits'!$B$2:$H$50, MATCH($AF161,'Detected Compounds limits'!$B$2:$B$50, 0), MATCH(AQ$4,'Detected Compounds limits'!$B$2:$H$2,0))</f>
        <v>3.0000000000000001E-5</v>
      </c>
      <c r="AR161" s="80">
        <f>INDEX('Detected Compounds limits'!$B$2:$H$50, MATCH($AF161,'Detected Compounds limits'!$B$2:$B$50, 0), MATCH(AR$1,'Detected Compounds limits'!$B$2:$H$2,0))</f>
        <v>3.0000000000000001E-5</v>
      </c>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1"/>
      <c r="CA161" s="51"/>
      <c r="CB161" s="51"/>
      <c r="CC161" s="51"/>
      <c r="CD161" s="51"/>
      <c r="CE161" s="51"/>
      <c r="CF161" s="52"/>
      <c r="CG161" s="69"/>
      <c r="CH161" s="70"/>
      <c r="CI161" s="70"/>
      <c r="CJ161" s="70"/>
      <c r="CK161" s="70"/>
      <c r="CL161" s="70"/>
      <c r="CM161" s="70"/>
      <c r="CN161" s="70"/>
      <c r="CO161" s="70"/>
      <c r="CP161" s="70"/>
      <c r="CQ161" s="52"/>
      <c r="CR161" s="54"/>
      <c r="CS161" s="54"/>
      <c r="CT161" s="54" t="s">
        <v>209</v>
      </c>
      <c r="CU161" s="54"/>
      <c r="CV161" s="54"/>
      <c r="CW161" s="56"/>
      <c r="CX161" s="54"/>
      <c r="CY161" s="54"/>
      <c r="CZ161" s="54"/>
    </row>
    <row r="162" spans="1:104" x14ac:dyDescent="0.25">
      <c r="A162" s="27"/>
      <c r="B162" s="27"/>
      <c r="C162" s="27"/>
      <c r="D162" s="27"/>
      <c r="E162" s="27"/>
      <c r="F162" s="27"/>
      <c r="G162" s="27"/>
      <c r="H162" s="27"/>
      <c r="I162" s="27"/>
      <c r="J162" s="27"/>
      <c r="K162" s="51"/>
      <c r="L162" s="51"/>
      <c r="M162" s="51"/>
      <c r="N162" s="51"/>
      <c r="O162" s="51"/>
      <c r="P162" s="51"/>
      <c r="Q162" s="51"/>
      <c r="R162" s="51"/>
      <c r="S162" s="51"/>
      <c r="T162" s="51"/>
      <c r="U162" s="52"/>
      <c r="V162" s="52"/>
      <c r="W162" s="52"/>
      <c r="X162" s="52"/>
      <c r="Y162" s="52"/>
      <c r="Z162" s="52"/>
      <c r="AA162" s="52"/>
      <c r="AB162" s="52"/>
      <c r="AC162" s="80" t="str">
        <f>INDEX('Detected Compounds limits'!$B$2:$I$50, MATCH($AF162,'Detected Compounds limits'!$B$2:$B$50, 0), MATCH(AC$4,'Detected Compounds limits'!$B$2:$I$2,0))</f>
        <v xml:space="preserve"> </v>
      </c>
      <c r="AD162" s="87"/>
      <c r="AE162" s="81"/>
      <c r="AF162" s="82" t="s">
        <v>43</v>
      </c>
      <c r="AG162" s="80"/>
      <c r="AH162" s="80"/>
      <c r="AI162" s="80"/>
      <c r="AJ162" s="80"/>
      <c r="AK162" s="80"/>
      <c r="AL162" s="80"/>
      <c r="AM162" s="80">
        <v>2.5000000000000001E-3</v>
      </c>
      <c r="AN162" s="80"/>
      <c r="AO162" s="80"/>
      <c r="AP162" s="83">
        <v>2.5000000000000001E-3</v>
      </c>
      <c r="AQ162" s="80">
        <f>INDEX('Detected Compounds limits'!$B$2:$H$50, MATCH($AF162,'Detected Compounds limits'!$B$2:$B$50, 0), MATCH(AQ$4,'Detected Compounds limits'!$B$2:$H$2,0))</f>
        <v>2.5000000000000001E-3</v>
      </c>
      <c r="AR162" s="80">
        <f>INDEX('Detected Compounds limits'!$B$2:$H$50, MATCH($AF162,'Detected Compounds limits'!$B$2:$B$50, 0), MATCH(AR$1,'Detected Compounds limits'!$B$2:$H$2,0))</f>
        <v>0.1</v>
      </c>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1"/>
      <c r="CA162" s="51"/>
      <c r="CB162" s="51"/>
      <c r="CC162" s="51"/>
      <c r="CD162" s="51"/>
      <c r="CE162" s="51"/>
      <c r="CF162" s="52"/>
      <c r="CG162" s="69"/>
      <c r="CH162" s="70"/>
      <c r="CI162" s="70"/>
      <c r="CJ162" s="70"/>
      <c r="CK162" s="70"/>
      <c r="CL162" s="70"/>
      <c r="CM162" s="70"/>
      <c r="CN162" s="70"/>
      <c r="CO162" s="70"/>
      <c r="CP162" s="70"/>
      <c r="CQ162" s="52"/>
      <c r="CR162" s="55"/>
      <c r="CS162" s="55"/>
      <c r="CT162" s="55"/>
      <c r="CU162" s="55"/>
      <c r="CV162" s="55"/>
      <c r="CW162" s="55"/>
      <c r="CX162" s="55" t="s">
        <v>209</v>
      </c>
      <c r="CY162" s="55"/>
      <c r="CZ162" s="55"/>
    </row>
    <row r="163" spans="1:104" x14ac:dyDescent="0.25">
      <c r="A163" s="27"/>
      <c r="B163" s="27"/>
      <c r="C163" s="27"/>
      <c r="D163" s="27"/>
      <c r="E163" s="27"/>
      <c r="F163" s="27"/>
      <c r="G163" s="27"/>
      <c r="H163" s="27"/>
      <c r="I163" s="27"/>
      <c r="J163" s="27"/>
      <c r="K163" s="51"/>
      <c r="L163" s="51"/>
      <c r="M163" s="51"/>
      <c r="N163" s="51"/>
      <c r="O163" s="51"/>
      <c r="P163" s="51"/>
      <c r="Q163" s="51"/>
      <c r="R163" s="51"/>
      <c r="S163" s="51"/>
      <c r="T163" s="51"/>
      <c r="U163" s="52"/>
      <c r="V163" s="52"/>
      <c r="W163" s="52"/>
      <c r="X163" s="52"/>
      <c r="Y163" s="52"/>
      <c r="Z163" s="52"/>
      <c r="AA163" s="52"/>
      <c r="AB163" s="52"/>
      <c r="AC163" s="80" t="str">
        <f>INDEX('Detected Compounds limits'!$B$2:$I$50, MATCH($AF163,'Detected Compounds limits'!$B$2:$B$50, 0), MATCH(AC$4,'Detected Compounds limits'!$B$2:$I$2,0))</f>
        <v xml:space="preserve"> </v>
      </c>
      <c r="AD163" s="80" t="s">
        <v>118</v>
      </c>
      <c r="AE163" s="81"/>
      <c r="AF163" s="82" t="s">
        <v>46</v>
      </c>
      <c r="AG163" s="80"/>
      <c r="AH163" s="80"/>
      <c r="AI163" s="80"/>
      <c r="AJ163" s="80">
        <v>1.7000000000000001E-4</v>
      </c>
      <c r="AK163" s="80"/>
      <c r="AL163" s="80"/>
      <c r="AM163" s="80"/>
      <c r="AN163" s="80"/>
      <c r="AO163" s="80"/>
      <c r="AP163" s="83">
        <v>1.7000000000000001E-4</v>
      </c>
      <c r="AQ163" s="80">
        <f>INDEX('Detected Compounds limits'!$B$2:$H$50, MATCH($AF163,'Detected Compounds limits'!$B$2:$B$50, 0), MATCH(AQ$4,'Detected Compounds limits'!$B$2:$H$2,0))</f>
        <v>5.0000000000000002E-5</v>
      </c>
      <c r="AR163" s="80">
        <f>INDEX('Detected Compounds limits'!$B$2:$H$50, MATCH($AF163,'Detected Compounds limits'!$B$2:$B$50, 0), MATCH(AR$1,'Detected Compounds limits'!$B$2:$H$2,0))</f>
        <v>0.1</v>
      </c>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1"/>
      <c r="CA163" s="51"/>
      <c r="CB163" s="51"/>
      <c r="CC163" s="51"/>
      <c r="CD163" s="51"/>
      <c r="CE163" s="51"/>
      <c r="CF163" s="52"/>
      <c r="CG163" s="69"/>
      <c r="CH163" s="70"/>
      <c r="CI163" s="70"/>
      <c r="CJ163" s="70"/>
      <c r="CK163" s="70"/>
      <c r="CL163" s="70"/>
      <c r="CM163" s="70"/>
      <c r="CN163" s="70"/>
      <c r="CO163" s="70"/>
      <c r="CP163" s="70"/>
      <c r="CQ163" s="52"/>
      <c r="CR163" s="55"/>
      <c r="CS163" s="55"/>
      <c r="CT163" s="55"/>
      <c r="CU163" s="55"/>
      <c r="CV163" s="55"/>
      <c r="CW163" s="55"/>
      <c r="CX163" s="55"/>
      <c r="CY163" s="55"/>
      <c r="CZ163" s="55"/>
    </row>
    <row r="164" spans="1:104" x14ac:dyDescent="0.25">
      <c r="A164" s="27"/>
      <c r="B164" s="27"/>
      <c r="C164" s="27"/>
      <c r="D164" s="27"/>
      <c r="E164" s="27"/>
      <c r="F164" s="27"/>
      <c r="G164" s="27"/>
      <c r="H164" s="27"/>
      <c r="I164" s="27"/>
      <c r="J164" s="27"/>
      <c r="K164" s="51"/>
      <c r="L164" s="51"/>
      <c r="M164" s="51"/>
      <c r="N164" s="51"/>
      <c r="O164" s="51"/>
      <c r="P164" s="51"/>
      <c r="Q164" s="51"/>
      <c r="R164" s="51"/>
      <c r="S164" s="51"/>
      <c r="T164" s="51"/>
      <c r="U164" s="52"/>
      <c r="V164" s="52"/>
      <c r="W164" s="52"/>
      <c r="X164" s="52"/>
      <c r="Y164" s="52"/>
      <c r="Z164" s="52"/>
      <c r="AA164" s="52"/>
      <c r="AB164" s="52"/>
      <c r="AC164" s="80" t="str">
        <f>INDEX('Detected Compounds limits'!$B$2:$I$50, MATCH($AF164,'Detected Compounds limits'!$B$2:$B$50, 0), MATCH(AC$4,'Detected Compounds limits'!$B$2:$I$2,0))</f>
        <v>x</v>
      </c>
      <c r="AD164" s="80"/>
      <c r="AE164" s="81"/>
      <c r="AF164" s="82" t="s">
        <v>63</v>
      </c>
      <c r="AG164" s="80"/>
      <c r="AH164" s="80"/>
      <c r="AI164" s="80"/>
      <c r="AJ164" s="80"/>
      <c r="AK164" s="80"/>
      <c r="AL164" s="80"/>
      <c r="AM164" s="80"/>
      <c r="AN164" s="80">
        <v>0.02</v>
      </c>
      <c r="AO164" s="80"/>
      <c r="AP164" s="83">
        <v>0.02</v>
      </c>
      <c r="AQ164" s="80">
        <f>INDEX('Detected Compounds limits'!$B$2:$H$50, MATCH($AF164,'Detected Compounds limits'!$B$2:$B$50, 0), MATCH(AQ$4,'Detected Compounds limits'!$B$2:$H$2,0))</f>
        <v>0.02</v>
      </c>
      <c r="AR164" s="80">
        <f>INDEX('Detected Compounds limits'!$B$2:$H$50, MATCH($AF164,'Detected Compounds limits'!$B$2:$B$50, 0), MATCH(AR$1,'Detected Compounds limits'!$B$2:$H$2,0))</f>
        <v>10</v>
      </c>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1"/>
      <c r="CA164" s="51"/>
      <c r="CB164" s="51"/>
      <c r="CC164" s="51"/>
      <c r="CD164" s="51"/>
      <c r="CE164" s="51"/>
      <c r="CF164" s="52"/>
      <c r="CG164" s="69"/>
      <c r="CH164" s="70"/>
      <c r="CI164" s="70"/>
      <c r="CJ164" s="70"/>
      <c r="CK164" s="70"/>
      <c r="CL164" s="70"/>
      <c r="CM164" s="70"/>
      <c r="CN164" s="70"/>
      <c r="CO164" s="70"/>
      <c r="CP164" s="70"/>
      <c r="CQ164" s="52"/>
      <c r="CR164" s="54"/>
      <c r="CS164" s="54"/>
      <c r="CT164" s="54"/>
      <c r="CU164" s="54"/>
      <c r="CV164" s="54"/>
      <c r="CW164" s="56"/>
      <c r="CX164" s="54"/>
      <c r="CY164" s="54" t="s">
        <v>209</v>
      </c>
      <c r="CZ164" s="54"/>
    </row>
    <row r="165" spans="1:104" x14ac:dyDescent="0.25">
      <c r="A165" s="27"/>
      <c r="B165" s="27"/>
      <c r="C165" s="27"/>
      <c r="D165" s="27"/>
      <c r="E165" s="27"/>
      <c r="F165" s="27"/>
      <c r="G165" s="27"/>
      <c r="H165" s="27"/>
      <c r="I165" s="27"/>
      <c r="J165" s="27"/>
      <c r="K165" s="51"/>
      <c r="L165" s="51"/>
      <c r="M165" s="51"/>
      <c r="N165" s="51"/>
      <c r="O165" s="51"/>
      <c r="P165" s="51"/>
      <c r="Q165" s="51"/>
      <c r="R165" s="51"/>
      <c r="S165" s="51"/>
      <c r="T165" s="51"/>
      <c r="U165" s="52"/>
      <c r="V165" s="52"/>
      <c r="W165" s="52"/>
      <c r="X165" s="52"/>
      <c r="Y165" s="52"/>
      <c r="Z165" s="52"/>
      <c r="AA165" s="52"/>
      <c r="AB165" s="52"/>
      <c r="AC165" s="80" t="str">
        <f>INDEX('Detected Compounds limits'!$B$2:$I$50, MATCH($AF165,'Detected Compounds limits'!$B$2:$B$50, 0), MATCH(AC$4,'Detected Compounds limits'!$B$2:$I$2,0))</f>
        <v xml:space="preserve"> </v>
      </c>
      <c r="AD165" s="80"/>
      <c r="AE165" s="81"/>
      <c r="AF165" s="82" t="s">
        <v>73</v>
      </c>
      <c r="AG165" s="80"/>
      <c r="AH165" s="80"/>
      <c r="AI165" s="80"/>
      <c r="AJ165" s="80">
        <v>1E-4</v>
      </c>
      <c r="AK165" s="80"/>
      <c r="AL165" s="80"/>
      <c r="AM165" s="80"/>
      <c r="AN165" s="80"/>
      <c r="AO165" s="80"/>
      <c r="AP165" s="83">
        <v>1E-4</v>
      </c>
      <c r="AQ165" s="80">
        <f>INDEX('Detected Compounds limits'!$B$2:$H$50, MATCH($AF165,'Detected Compounds limits'!$B$2:$B$50, 0), MATCH(AQ$4,'Detected Compounds limits'!$B$2:$H$2,0))</f>
        <v>1E-4</v>
      </c>
      <c r="AR165" s="80">
        <f>INDEX('Detected Compounds limits'!$B$2:$H$50, MATCH($AF165,'Detected Compounds limits'!$B$2:$B$50, 0), MATCH(AR$1,'Detected Compounds limits'!$B$2:$H$2,0))</f>
        <v>0.1</v>
      </c>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1"/>
      <c r="CA165" s="51"/>
      <c r="CB165" s="51"/>
      <c r="CC165" s="51"/>
      <c r="CD165" s="51"/>
      <c r="CE165" s="51"/>
      <c r="CF165" s="52"/>
      <c r="CG165" s="69"/>
      <c r="CH165" s="70"/>
      <c r="CI165" s="70"/>
      <c r="CJ165" s="70"/>
      <c r="CK165" s="70"/>
      <c r="CL165" s="70"/>
      <c r="CM165" s="70"/>
      <c r="CN165" s="70"/>
      <c r="CO165" s="70"/>
      <c r="CP165" s="70"/>
      <c r="CQ165" s="52"/>
      <c r="CR165" s="55"/>
      <c r="CS165" s="55"/>
      <c r="CT165" s="55"/>
      <c r="CU165" s="55" t="s">
        <v>209</v>
      </c>
      <c r="CV165" s="55"/>
      <c r="CW165" s="55"/>
      <c r="CX165" s="55"/>
      <c r="CY165" s="55"/>
      <c r="CZ165" s="55"/>
    </row>
    <row r="166" spans="1:104" x14ac:dyDescent="0.25">
      <c r="A166" s="27"/>
      <c r="B166" s="27"/>
      <c r="C166" s="27"/>
      <c r="D166" s="27"/>
      <c r="E166" s="27"/>
      <c r="F166" s="27"/>
      <c r="G166" s="27"/>
      <c r="H166" s="27"/>
      <c r="I166" s="27"/>
      <c r="J166" s="27"/>
      <c r="K166" s="51"/>
      <c r="L166" s="51"/>
      <c r="M166" s="51"/>
      <c r="N166" s="51"/>
      <c r="O166" s="51"/>
      <c r="P166" s="51"/>
      <c r="Q166" s="51"/>
      <c r="R166" s="51"/>
      <c r="S166" s="51"/>
      <c r="T166" s="51"/>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1"/>
      <c r="CA166" s="51"/>
      <c r="CB166" s="51"/>
      <c r="CC166" s="51"/>
      <c r="CD166" s="51"/>
      <c r="CE166" s="51"/>
      <c r="CF166" s="52"/>
      <c r="CG166" s="69"/>
      <c r="CH166" s="70"/>
      <c r="CI166" s="70"/>
      <c r="CJ166" s="70"/>
      <c r="CK166" s="70"/>
      <c r="CL166" s="70"/>
      <c r="CM166" s="70"/>
      <c r="CN166" s="70"/>
      <c r="CO166" s="70"/>
      <c r="CP166" s="70"/>
      <c r="CQ166" s="52"/>
      <c r="CR166" s="53"/>
      <c r="CS166" s="53"/>
      <c r="CT166" s="53"/>
      <c r="CU166" s="53"/>
      <c r="CV166" s="53"/>
      <c r="CW166" s="53"/>
      <c r="CX166" s="53"/>
      <c r="CY166" s="53"/>
      <c r="CZ166" s="53"/>
    </row>
    <row r="167" spans="1:104" x14ac:dyDescent="0.25">
      <c r="A167" s="27"/>
      <c r="B167" s="27"/>
      <c r="C167" s="27"/>
      <c r="D167" s="27"/>
      <c r="E167" s="27"/>
      <c r="F167" s="27"/>
      <c r="G167" s="27"/>
      <c r="H167" s="27"/>
      <c r="I167" s="27"/>
      <c r="J167" s="27"/>
      <c r="K167" s="51"/>
      <c r="L167" s="51"/>
      <c r="M167" s="51"/>
      <c r="N167" s="51"/>
      <c r="O167" s="51"/>
      <c r="P167" s="51"/>
      <c r="Q167" s="51"/>
      <c r="R167" s="51"/>
      <c r="S167" s="51"/>
      <c r="T167" s="51"/>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1"/>
      <c r="CA167" s="51"/>
      <c r="CB167" s="51"/>
      <c r="CC167" s="51"/>
      <c r="CD167" s="51"/>
      <c r="CE167" s="51"/>
      <c r="CF167" s="52"/>
      <c r="CG167" s="69"/>
      <c r="CH167" s="70"/>
      <c r="CI167" s="70"/>
      <c r="CJ167" s="70"/>
      <c r="CK167" s="70"/>
      <c r="CL167" s="70"/>
      <c r="CM167" s="70"/>
      <c r="CN167" s="70"/>
      <c r="CO167" s="70"/>
      <c r="CP167" s="70"/>
      <c r="CQ167" s="52"/>
      <c r="CR167" s="53"/>
      <c r="CS167" s="53"/>
      <c r="CT167" s="53"/>
      <c r="CU167" s="53"/>
      <c r="CV167" s="53"/>
      <c r="CW167" s="53"/>
      <c r="CX167" s="53"/>
      <c r="CY167" s="53"/>
      <c r="CZ167" s="53"/>
    </row>
    <row r="168" spans="1:104" x14ac:dyDescent="0.25">
      <c r="A168" s="27"/>
      <c r="B168" s="27"/>
      <c r="C168" s="27"/>
      <c r="D168" s="27"/>
      <c r="E168" s="27"/>
      <c r="F168" s="27"/>
      <c r="G168" s="27"/>
      <c r="H168" s="27"/>
      <c r="I168" s="27"/>
      <c r="J168" s="27"/>
      <c r="K168" s="51"/>
      <c r="L168" s="51"/>
      <c r="M168" s="51"/>
      <c r="N168" s="51"/>
      <c r="O168" s="51"/>
      <c r="P168" s="51"/>
      <c r="Q168" s="51"/>
      <c r="R168" s="51"/>
      <c r="S168" s="51"/>
      <c r="T168" s="51"/>
      <c r="U168" s="52"/>
      <c r="V168" s="52"/>
      <c r="W168" s="52"/>
      <c r="X168" s="52"/>
      <c r="Y168" s="52"/>
      <c r="Z168" s="52"/>
      <c r="AA168" s="52"/>
      <c r="AB168" s="52"/>
      <c r="AC168" s="52"/>
      <c r="AD168" s="52"/>
      <c r="AE168" s="52"/>
      <c r="AF168" s="52" t="str">
        <f>AF155</f>
        <v xml:space="preserve"> Oberschachen</v>
      </c>
      <c r="AG168" s="90" t="str">
        <f>AG156</f>
        <v>30/03</v>
      </c>
      <c r="AH168" s="90" t="str">
        <f t="shared" ref="AH168:AO168" si="33">AH156</f>
        <v>27/04</v>
      </c>
      <c r="AI168" s="90" t="str">
        <f t="shared" si="33"/>
        <v>25/05</v>
      </c>
      <c r="AJ168" s="90" t="str">
        <f t="shared" si="33"/>
        <v>22/06</v>
      </c>
      <c r="AK168" s="90" t="str">
        <f t="shared" si="33"/>
        <v>21/07</v>
      </c>
      <c r="AL168" s="90" t="str">
        <f t="shared" si="33"/>
        <v>17/08</v>
      </c>
      <c r="AM168" s="90" t="str">
        <f t="shared" si="33"/>
        <v>13/09</v>
      </c>
      <c r="AN168" s="90" t="str">
        <f t="shared" si="33"/>
        <v>12/10</v>
      </c>
      <c r="AO168" s="90" t="str">
        <f t="shared" si="33"/>
        <v>08/11</v>
      </c>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1"/>
      <c r="CA168" s="51"/>
      <c r="CB168" s="51"/>
      <c r="CC168" s="51"/>
      <c r="CD168" s="51"/>
      <c r="CE168" s="51"/>
      <c r="CF168" s="52"/>
      <c r="CG168" s="57" t="s">
        <v>237</v>
      </c>
      <c r="CH168" s="90" t="s">
        <v>114</v>
      </c>
      <c r="CI168" s="90" t="s">
        <v>113</v>
      </c>
      <c r="CJ168" s="90" t="s">
        <v>112</v>
      </c>
      <c r="CK168" s="90" t="s">
        <v>107</v>
      </c>
      <c r="CL168" s="90" t="s">
        <v>111</v>
      </c>
      <c r="CM168" s="90" t="s">
        <v>98</v>
      </c>
      <c r="CN168" s="90" t="s">
        <v>97</v>
      </c>
      <c r="CO168" s="90" t="s">
        <v>96</v>
      </c>
      <c r="CP168" s="90" t="s">
        <v>95</v>
      </c>
      <c r="CQ168" s="52"/>
      <c r="CR168" s="53"/>
      <c r="CS168" s="53"/>
      <c r="CT168" s="53"/>
      <c r="CU168" s="53"/>
      <c r="CV168" s="53"/>
      <c r="CW168" s="53"/>
      <c r="CX168" s="53"/>
      <c r="CY168" s="53"/>
      <c r="CZ168" s="53"/>
    </row>
    <row r="169" spans="1:104" x14ac:dyDescent="0.25">
      <c r="A169" s="27"/>
      <c r="B169" s="27"/>
      <c r="C169" s="27"/>
      <c r="D169" s="27"/>
      <c r="E169" s="27"/>
      <c r="F169" s="27"/>
      <c r="G169" s="27"/>
      <c r="H169" s="27"/>
      <c r="I169" s="27"/>
      <c r="J169" s="27"/>
      <c r="K169" s="51"/>
      <c r="L169" s="51"/>
      <c r="M169" s="51"/>
      <c r="N169" s="51"/>
      <c r="O169" s="51"/>
      <c r="P169" s="51"/>
      <c r="Q169" s="51"/>
      <c r="R169" s="51"/>
      <c r="S169" s="51"/>
      <c r="T169" s="51"/>
      <c r="U169" s="52"/>
      <c r="V169" s="52"/>
      <c r="W169" s="52"/>
      <c r="X169" s="52"/>
      <c r="Y169" s="52"/>
      <c r="Z169" s="52"/>
      <c r="AA169" s="52"/>
      <c r="AB169" s="52"/>
      <c r="AC169" s="52"/>
      <c r="AD169" s="52"/>
      <c r="AE169" s="52"/>
      <c r="AF169" s="46" t="s">
        <v>212</v>
      </c>
      <c r="AG169" s="91">
        <f t="shared" ref="AG169:AO169" si="34">SUMPRODUCT(($AC157:$AC165&lt;&gt;"x")*($AE157:$AE165&lt;&gt;"x")*(CR157:CR165="&lt;")*(AG157:AG165&gt;$AR157:$AR165))</f>
        <v>0</v>
      </c>
      <c r="AH169" s="91">
        <f t="shared" si="34"/>
        <v>0</v>
      </c>
      <c r="AI169" s="91">
        <f t="shared" si="34"/>
        <v>0</v>
      </c>
      <c r="AJ169" s="91">
        <f t="shared" si="34"/>
        <v>0</v>
      </c>
      <c r="AK169" s="91">
        <f t="shared" si="34"/>
        <v>0</v>
      </c>
      <c r="AL169" s="91">
        <f t="shared" si="34"/>
        <v>0</v>
      </c>
      <c r="AM169" s="91">
        <f t="shared" si="34"/>
        <v>0</v>
      </c>
      <c r="AN169" s="91">
        <f t="shared" si="34"/>
        <v>0</v>
      </c>
      <c r="AO169" s="91">
        <f t="shared" si="34"/>
        <v>0</v>
      </c>
      <c r="AP169" s="84"/>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1"/>
      <c r="CA169" s="51"/>
      <c r="CB169" s="51"/>
      <c r="CC169" s="51"/>
      <c r="CD169" s="51"/>
      <c r="CE169" s="51"/>
      <c r="CF169" s="52"/>
      <c r="CG169" s="104" t="s">
        <v>212</v>
      </c>
      <c r="CH169" s="91">
        <v>0</v>
      </c>
      <c r="CI169" s="91">
        <v>0</v>
      </c>
      <c r="CJ169" s="91">
        <v>0</v>
      </c>
      <c r="CK169" s="91">
        <v>0</v>
      </c>
      <c r="CL169" s="91">
        <v>0</v>
      </c>
      <c r="CM169" s="91">
        <v>0</v>
      </c>
      <c r="CN169" s="91">
        <v>0</v>
      </c>
      <c r="CO169" s="91">
        <v>0</v>
      </c>
      <c r="CP169" s="91">
        <v>0</v>
      </c>
      <c r="CQ169" s="52"/>
      <c r="CR169" s="53"/>
      <c r="CS169" s="53"/>
      <c r="CT169" s="53"/>
      <c r="CU169" s="53"/>
      <c r="CV169" s="53"/>
      <c r="CW169" s="53"/>
      <c r="CX169" s="53"/>
      <c r="CY169" s="53"/>
      <c r="CZ169" s="53"/>
    </row>
    <row r="170" spans="1:104" x14ac:dyDescent="0.25">
      <c r="A170" s="27"/>
      <c r="B170" s="27"/>
      <c r="C170" s="27"/>
      <c r="D170" s="27"/>
      <c r="E170" s="27"/>
      <c r="F170" s="27"/>
      <c r="G170" s="27"/>
      <c r="H170" s="27"/>
      <c r="I170" s="27"/>
      <c r="J170" s="27"/>
      <c r="K170" s="51"/>
      <c r="L170" s="51"/>
      <c r="M170" s="51"/>
      <c r="N170" s="51"/>
      <c r="O170" s="51"/>
      <c r="P170" s="51"/>
      <c r="Q170" s="51"/>
      <c r="R170" s="51"/>
      <c r="S170" s="51"/>
      <c r="T170" s="51"/>
      <c r="U170" s="52" t="s">
        <v>257</v>
      </c>
      <c r="V170" s="52"/>
      <c r="W170" s="52"/>
      <c r="X170" s="52"/>
      <c r="Y170" s="52"/>
      <c r="Z170" s="52"/>
      <c r="AA170" s="52"/>
      <c r="AB170" s="52"/>
      <c r="AC170" s="52"/>
      <c r="AD170" s="52"/>
      <c r="AE170" s="52"/>
      <c r="AF170" s="45" t="s">
        <v>201</v>
      </c>
      <c r="AG170" s="91">
        <f t="shared" ref="AG170:AO170" si="35">SUMPRODUCT(($AC157:$AC165&lt;&gt;"x")*($AE157:$AE165&lt;&gt;"x")*(CR157:CR165&lt;&gt;"&lt;")*(AG157:AG165&gt;$AR157:$AR165))</f>
        <v>0</v>
      </c>
      <c r="AH170" s="91">
        <f t="shared" si="35"/>
        <v>0</v>
      </c>
      <c r="AI170" s="91">
        <f t="shared" si="35"/>
        <v>0</v>
      </c>
      <c r="AJ170" s="91">
        <f t="shared" si="35"/>
        <v>0</v>
      </c>
      <c r="AK170" s="91">
        <f t="shared" si="35"/>
        <v>0</v>
      </c>
      <c r="AL170" s="91">
        <f t="shared" si="35"/>
        <v>0</v>
      </c>
      <c r="AM170" s="91">
        <f t="shared" si="35"/>
        <v>0</v>
      </c>
      <c r="AN170" s="91">
        <f t="shared" si="35"/>
        <v>0</v>
      </c>
      <c r="AO170" s="91">
        <f t="shared" si="35"/>
        <v>0</v>
      </c>
      <c r="AP170" s="84"/>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1"/>
      <c r="CA170" s="51"/>
      <c r="CB170" s="51"/>
      <c r="CC170" s="51"/>
      <c r="CD170" s="51"/>
      <c r="CE170" s="51"/>
      <c r="CF170" s="52"/>
      <c r="CG170" s="58" t="s">
        <v>201</v>
      </c>
      <c r="CH170" s="91">
        <v>0</v>
      </c>
      <c r="CI170" s="91">
        <v>0</v>
      </c>
      <c r="CJ170" s="91">
        <v>0</v>
      </c>
      <c r="CK170" s="91">
        <v>0</v>
      </c>
      <c r="CL170" s="91">
        <v>0</v>
      </c>
      <c r="CM170" s="91">
        <v>0</v>
      </c>
      <c r="CN170" s="91">
        <v>0</v>
      </c>
      <c r="CO170" s="91">
        <v>0</v>
      </c>
      <c r="CP170" s="91">
        <v>0</v>
      </c>
      <c r="CQ170" s="52"/>
      <c r="CR170" s="53"/>
      <c r="CS170" s="53"/>
      <c r="CT170" s="53"/>
      <c r="CU170" s="53"/>
      <c r="CV170" s="53"/>
      <c r="CW170" s="53"/>
      <c r="CX170" s="53"/>
      <c r="CY170" s="53"/>
      <c r="CZ170" s="53"/>
    </row>
    <row r="171" spans="1:104" ht="15.75" customHeight="1" x14ac:dyDescent="0.25">
      <c r="A171" s="27"/>
      <c r="B171" s="27"/>
      <c r="C171" s="27"/>
      <c r="D171" s="27"/>
      <c r="E171" s="27"/>
      <c r="F171" s="27"/>
      <c r="G171" s="27"/>
      <c r="H171" s="27"/>
      <c r="I171" s="27"/>
      <c r="J171" s="27"/>
      <c r="K171" s="51"/>
      <c r="L171" s="51"/>
      <c r="M171" s="51"/>
      <c r="N171" s="51"/>
      <c r="O171" s="51"/>
      <c r="P171" s="51"/>
      <c r="Q171" s="51"/>
      <c r="R171" s="51"/>
      <c r="S171" s="51"/>
      <c r="T171" s="51"/>
      <c r="U171" s="52"/>
      <c r="V171" s="52"/>
      <c r="W171" s="52"/>
      <c r="X171" s="52"/>
      <c r="Y171" s="52"/>
      <c r="Z171" s="52"/>
      <c r="AA171" s="52"/>
      <c r="AB171" s="52"/>
      <c r="AC171" s="52"/>
      <c r="AD171" s="52"/>
      <c r="AE171" s="52"/>
      <c r="AF171" s="40" t="s">
        <v>211</v>
      </c>
      <c r="AG171" s="91">
        <f t="shared" ref="AG171:AO171" si="36">SUMPRODUCT((AG157:AG165&gt;=$AQ157:$AQ165)*($AC157:$AC165&lt;&gt;"x")*($AE157:$AE165&lt;&gt;"x")*(CR157:CR165&lt;&gt;"&lt;")*(AG157:AG165&lt;=$AR157:$AR165))</f>
        <v>0</v>
      </c>
      <c r="AH171" s="91">
        <f t="shared" si="36"/>
        <v>0</v>
      </c>
      <c r="AI171" s="91">
        <f t="shared" si="36"/>
        <v>1</v>
      </c>
      <c r="AJ171" s="91">
        <f t="shared" si="36"/>
        <v>1</v>
      </c>
      <c r="AK171" s="91">
        <f t="shared" si="36"/>
        <v>1</v>
      </c>
      <c r="AL171" s="91">
        <f t="shared" si="36"/>
        <v>1</v>
      </c>
      <c r="AM171" s="91">
        <f t="shared" si="36"/>
        <v>1</v>
      </c>
      <c r="AN171" s="91">
        <f t="shared" si="36"/>
        <v>1</v>
      </c>
      <c r="AO171" s="91">
        <f t="shared" si="36"/>
        <v>1</v>
      </c>
      <c r="AP171" s="85"/>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1"/>
      <c r="CA171" s="51"/>
      <c r="CB171" s="51"/>
      <c r="CC171" s="51"/>
      <c r="CD171" s="51"/>
      <c r="CE171" s="51"/>
      <c r="CF171" s="52"/>
      <c r="CG171" s="59" t="s">
        <v>211</v>
      </c>
      <c r="CH171" s="91">
        <v>0</v>
      </c>
      <c r="CI171" s="91">
        <v>0</v>
      </c>
      <c r="CJ171" s="91">
        <v>1</v>
      </c>
      <c r="CK171" s="91">
        <v>0</v>
      </c>
      <c r="CL171" s="91">
        <v>1</v>
      </c>
      <c r="CM171" s="91">
        <v>1</v>
      </c>
      <c r="CN171" s="91">
        <v>1</v>
      </c>
      <c r="CO171" s="91">
        <v>1</v>
      </c>
      <c r="CP171" s="91">
        <v>1</v>
      </c>
      <c r="CQ171" s="52"/>
      <c r="CR171" s="53"/>
      <c r="CS171" s="53"/>
      <c r="CT171" s="53"/>
      <c r="CU171" s="53"/>
      <c r="CV171" s="53"/>
      <c r="CW171" s="53"/>
      <c r="CX171" s="53"/>
      <c r="CY171" s="53"/>
      <c r="CZ171" s="53"/>
    </row>
    <row r="172" spans="1:104" x14ac:dyDescent="0.25">
      <c r="A172" s="27"/>
      <c r="B172" s="27"/>
      <c r="C172" s="27"/>
      <c r="D172" s="27"/>
      <c r="E172" s="27"/>
      <c r="F172" s="27"/>
      <c r="G172" s="27"/>
      <c r="H172" s="27"/>
      <c r="I172" s="27"/>
      <c r="J172" s="27"/>
      <c r="K172" s="51"/>
      <c r="L172" s="51"/>
      <c r="M172" s="51"/>
      <c r="N172" s="51"/>
      <c r="O172" s="51"/>
      <c r="P172" s="51"/>
      <c r="Q172" s="51"/>
      <c r="R172" s="51"/>
      <c r="S172" s="51"/>
      <c r="T172" s="51"/>
      <c r="U172" s="52"/>
      <c r="V172" s="52"/>
      <c r="W172" s="52"/>
      <c r="X172" s="52"/>
      <c r="Y172" s="52"/>
      <c r="Z172" s="52"/>
      <c r="AA172" s="52"/>
      <c r="AB172" s="52"/>
      <c r="AC172" s="52"/>
      <c r="AD172" s="52"/>
      <c r="AE172" s="52"/>
      <c r="AF172" s="27" t="s">
        <v>202</v>
      </c>
      <c r="AG172" s="92">
        <f t="shared" ref="AG172:AO172" si="37">SUMPRODUCT(($AC157:$AC165&lt;&gt;"x")*($AE157:$AE165&lt;&gt;"x")*(AG157:AG165&gt;0)*(CR157:CR165="&lt;")*(AG157:AG165&lt;=$AQ157:$AQ165)*(AG157:AG165&lt;=$AR157:$AR165))</f>
        <v>1</v>
      </c>
      <c r="AH172" s="92">
        <f t="shared" si="37"/>
        <v>1</v>
      </c>
      <c r="AI172" s="92">
        <f t="shared" si="37"/>
        <v>1</v>
      </c>
      <c r="AJ172" s="92">
        <f t="shared" si="37"/>
        <v>1</v>
      </c>
      <c r="AK172" s="92">
        <f t="shared" si="37"/>
        <v>0</v>
      </c>
      <c r="AL172" s="92">
        <f t="shared" si="37"/>
        <v>0</v>
      </c>
      <c r="AM172" s="92">
        <f t="shared" si="37"/>
        <v>2</v>
      </c>
      <c r="AN172" s="92">
        <f t="shared" si="37"/>
        <v>0</v>
      </c>
      <c r="AO172" s="92">
        <f t="shared" si="37"/>
        <v>0</v>
      </c>
      <c r="AP172" s="84"/>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1"/>
      <c r="CA172" s="51"/>
      <c r="CB172" s="51"/>
      <c r="CC172" s="51"/>
      <c r="CD172" s="51"/>
      <c r="CE172" s="51"/>
      <c r="CF172" s="52"/>
      <c r="CG172" s="60" t="s">
        <v>202</v>
      </c>
      <c r="CH172" s="92">
        <v>1</v>
      </c>
      <c r="CI172" s="92">
        <v>1</v>
      </c>
      <c r="CJ172" s="92">
        <v>1</v>
      </c>
      <c r="CK172" s="92">
        <v>1</v>
      </c>
      <c r="CL172" s="92">
        <v>0</v>
      </c>
      <c r="CM172" s="92">
        <v>0</v>
      </c>
      <c r="CN172" s="92">
        <v>2</v>
      </c>
      <c r="CO172" s="92">
        <v>0</v>
      </c>
      <c r="CP172" s="92">
        <v>0</v>
      </c>
      <c r="CQ172" s="52"/>
      <c r="CR172" s="53"/>
      <c r="CS172" s="53"/>
      <c r="CT172" s="53"/>
      <c r="CU172" s="53"/>
      <c r="CV172" s="53"/>
      <c r="CW172" s="53"/>
      <c r="CX172" s="53"/>
      <c r="CY172" s="53"/>
      <c r="CZ172" s="53"/>
    </row>
    <row r="173" spans="1:104" x14ac:dyDescent="0.25">
      <c r="A173" s="27"/>
      <c r="B173" s="27"/>
      <c r="C173" s="27"/>
      <c r="D173" s="27"/>
      <c r="E173" s="27"/>
      <c r="F173" s="27"/>
      <c r="G173" s="27"/>
      <c r="H173" s="27"/>
      <c r="I173" s="27"/>
      <c r="J173" s="27"/>
      <c r="K173" s="51"/>
      <c r="L173" s="51"/>
      <c r="M173" s="51"/>
      <c r="N173" s="51"/>
      <c r="O173" s="51"/>
      <c r="P173" s="51"/>
      <c r="Q173" s="51"/>
      <c r="R173" s="51"/>
      <c r="S173" s="51"/>
      <c r="T173" s="51"/>
      <c r="U173" s="52"/>
      <c r="V173" s="52"/>
      <c r="W173" s="52"/>
      <c r="X173" s="52"/>
      <c r="Y173" s="52"/>
      <c r="Z173" s="52"/>
      <c r="AA173" s="52"/>
      <c r="AB173" s="52"/>
      <c r="AC173" s="52"/>
      <c r="AD173" s="52"/>
      <c r="AE173" s="52"/>
      <c r="AF173" s="38" t="s">
        <v>123</v>
      </c>
      <c r="AG173" s="91">
        <f>SUMPRODUCT(($AC157:$AC165="x")*(AG157:AG165&gt;0))</f>
        <v>0</v>
      </c>
      <c r="AH173" s="91">
        <f t="shared" ref="AH173:AO173" si="38">SUMPRODUCT(($AC157:$AC165="x")*(AH157:AH165&gt;0))</f>
        <v>0</v>
      </c>
      <c r="AI173" s="91">
        <f t="shared" si="38"/>
        <v>0</v>
      </c>
      <c r="AJ173" s="91">
        <f t="shared" si="38"/>
        <v>0</v>
      </c>
      <c r="AK173" s="91">
        <f t="shared" si="38"/>
        <v>0</v>
      </c>
      <c r="AL173" s="91">
        <f t="shared" si="38"/>
        <v>0</v>
      </c>
      <c r="AM173" s="91">
        <f t="shared" si="38"/>
        <v>0</v>
      </c>
      <c r="AN173" s="91">
        <f t="shared" si="38"/>
        <v>1</v>
      </c>
      <c r="AO173" s="91">
        <f t="shared" si="38"/>
        <v>0</v>
      </c>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1"/>
      <c r="CA173" s="51"/>
      <c r="CB173" s="51"/>
      <c r="CC173" s="51"/>
      <c r="CD173" s="51"/>
      <c r="CE173" s="51"/>
      <c r="CF173" s="52"/>
      <c r="CG173" s="61" t="s">
        <v>123</v>
      </c>
      <c r="CH173" s="91">
        <v>0</v>
      </c>
      <c r="CI173" s="91">
        <v>0</v>
      </c>
      <c r="CJ173" s="91">
        <v>0</v>
      </c>
      <c r="CK173" s="91">
        <v>0</v>
      </c>
      <c r="CL173" s="91">
        <v>0</v>
      </c>
      <c r="CM173" s="91">
        <v>0</v>
      </c>
      <c r="CN173" s="91">
        <v>0</v>
      </c>
      <c r="CO173" s="91">
        <v>1</v>
      </c>
      <c r="CP173" s="91">
        <v>0</v>
      </c>
      <c r="CQ173" s="52"/>
      <c r="CR173" s="53"/>
      <c r="CS173" s="53"/>
      <c r="CT173" s="53"/>
      <c r="CU173" s="53"/>
      <c r="CV173" s="53"/>
      <c r="CW173" s="53"/>
      <c r="CX173" s="53"/>
      <c r="CY173" s="53"/>
      <c r="CZ173" s="53"/>
    </row>
    <row r="174" spans="1:104" x14ac:dyDescent="0.25">
      <c r="A174" s="27"/>
      <c r="B174" s="27"/>
      <c r="C174" s="27"/>
      <c r="D174" s="27"/>
      <c r="E174" s="27"/>
      <c r="F174" s="27"/>
      <c r="G174" s="27"/>
      <c r="H174" s="27"/>
      <c r="I174" s="27"/>
      <c r="J174" s="27"/>
      <c r="K174" s="51"/>
      <c r="L174" s="51"/>
      <c r="M174" s="51"/>
      <c r="N174" s="51"/>
      <c r="O174" s="51"/>
      <c r="P174" s="51"/>
      <c r="Q174" s="51"/>
      <c r="R174" s="51"/>
      <c r="S174" s="51"/>
      <c r="T174" s="51"/>
      <c r="U174" s="52"/>
      <c r="V174" s="52"/>
      <c r="W174" s="52"/>
      <c r="X174" s="52"/>
      <c r="Y174" s="52"/>
      <c r="Z174" s="52"/>
      <c r="AA174" s="52"/>
      <c r="AB174" s="52"/>
      <c r="AC174" s="52"/>
      <c r="AD174" s="52"/>
      <c r="AE174" s="52"/>
      <c r="AF174" s="39" t="s">
        <v>223</v>
      </c>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1"/>
      <c r="CA174" s="51"/>
      <c r="CB174" s="51"/>
      <c r="CC174" s="51"/>
      <c r="CD174" s="51"/>
      <c r="CE174" s="51"/>
      <c r="CF174" s="52"/>
      <c r="CG174" s="69"/>
      <c r="CH174" s="70"/>
      <c r="CI174" s="70"/>
      <c r="CJ174" s="70"/>
      <c r="CK174" s="70"/>
      <c r="CL174" s="70"/>
      <c r="CM174" s="70"/>
      <c r="CN174" s="70"/>
      <c r="CO174" s="70"/>
      <c r="CP174" s="70"/>
      <c r="CQ174" s="52"/>
      <c r="CR174" s="53"/>
      <c r="CS174" s="53"/>
      <c r="CT174" s="53"/>
      <c r="CU174" s="53"/>
      <c r="CV174" s="53"/>
      <c r="CW174" s="53"/>
      <c r="CX174" s="53"/>
      <c r="CY174" s="53"/>
      <c r="CZ174" s="53"/>
    </row>
    <row r="175" spans="1:104" x14ac:dyDescent="0.25">
      <c r="A175" s="27"/>
      <c r="B175" s="27"/>
      <c r="C175" s="27"/>
      <c r="D175" s="27"/>
      <c r="E175" s="27"/>
      <c r="F175" s="27"/>
      <c r="G175" s="27"/>
      <c r="H175" s="27"/>
      <c r="I175" s="27"/>
      <c r="J175" s="27"/>
      <c r="K175" s="51"/>
      <c r="L175" s="51"/>
      <c r="M175" s="51"/>
      <c r="N175" s="51"/>
      <c r="O175" s="51"/>
      <c r="P175" s="51"/>
      <c r="Q175" s="51"/>
      <c r="R175" s="51"/>
      <c r="S175" s="51"/>
      <c r="T175" s="51"/>
      <c r="U175" s="52"/>
      <c r="V175" s="52"/>
      <c r="W175" s="52"/>
      <c r="X175" s="52"/>
      <c r="Y175" s="52"/>
      <c r="Z175" s="52"/>
      <c r="AA175" s="52"/>
      <c r="AB175" s="52"/>
      <c r="AC175" s="52"/>
      <c r="AD175" s="52"/>
      <c r="AE175" s="52"/>
      <c r="AF175" s="52" t="s">
        <v>222</v>
      </c>
      <c r="AG175" s="52">
        <f>SUM(AG169:AG173)</f>
        <v>1</v>
      </c>
      <c r="AH175" s="52">
        <f t="shared" ref="AH175:AO175" si="39">SUM(AH169:AH173)</f>
        <v>1</v>
      </c>
      <c r="AI175" s="52">
        <f t="shared" si="39"/>
        <v>2</v>
      </c>
      <c r="AJ175" s="52">
        <f t="shared" si="39"/>
        <v>2</v>
      </c>
      <c r="AK175" s="52">
        <f t="shared" si="39"/>
        <v>1</v>
      </c>
      <c r="AL175" s="52">
        <f t="shared" si="39"/>
        <v>1</v>
      </c>
      <c r="AM175" s="52">
        <f t="shared" si="39"/>
        <v>3</v>
      </c>
      <c r="AN175" s="52">
        <f t="shared" si="39"/>
        <v>2</v>
      </c>
      <c r="AO175" s="52">
        <f t="shared" si="39"/>
        <v>1</v>
      </c>
      <c r="AP175" s="84">
        <f>MAX(AG175:AO175)</f>
        <v>3</v>
      </c>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1"/>
      <c r="CA175" s="51"/>
      <c r="CB175" s="51"/>
      <c r="CC175" s="51"/>
      <c r="CD175" s="51"/>
      <c r="CE175" s="51"/>
      <c r="CF175" s="52"/>
      <c r="CG175" s="69" t="s">
        <v>222</v>
      </c>
      <c r="CH175" s="70">
        <f t="shared" ref="CH175:CP175" si="40">SUM(CH169:CH173)</f>
        <v>1</v>
      </c>
      <c r="CI175" s="70">
        <f t="shared" si="40"/>
        <v>1</v>
      </c>
      <c r="CJ175" s="70">
        <f t="shared" si="40"/>
        <v>2</v>
      </c>
      <c r="CK175" s="70">
        <f t="shared" si="40"/>
        <v>1</v>
      </c>
      <c r="CL175" s="70">
        <f t="shared" si="40"/>
        <v>1</v>
      </c>
      <c r="CM175" s="70">
        <f t="shared" si="40"/>
        <v>1</v>
      </c>
      <c r="CN175" s="70">
        <f t="shared" si="40"/>
        <v>3</v>
      </c>
      <c r="CO175" s="70">
        <f t="shared" si="40"/>
        <v>2</v>
      </c>
      <c r="CP175" s="70">
        <f t="shared" si="40"/>
        <v>1</v>
      </c>
      <c r="CQ175" s="52"/>
      <c r="CR175" s="53"/>
      <c r="CS175" s="53"/>
      <c r="CT175" s="53"/>
      <c r="CU175" s="53"/>
      <c r="CV175" s="53"/>
      <c r="CW175" s="53"/>
      <c r="CX175" s="53"/>
      <c r="CY175" s="53"/>
      <c r="CZ175" s="53"/>
    </row>
    <row r="176" spans="1:104" x14ac:dyDescent="0.25">
      <c r="A176" s="27"/>
      <c r="B176" s="27"/>
      <c r="C176" s="27"/>
      <c r="D176" s="27"/>
      <c r="E176" s="27"/>
      <c r="F176" s="27"/>
      <c r="G176" s="27"/>
      <c r="H176" s="27"/>
      <c r="I176" s="27"/>
      <c r="J176" s="27"/>
      <c r="K176" s="51"/>
      <c r="L176" s="51"/>
      <c r="M176" s="51"/>
      <c r="N176" s="51"/>
      <c r="O176" s="51"/>
      <c r="P176" s="51"/>
      <c r="Q176" s="51"/>
      <c r="R176" s="51"/>
      <c r="S176" s="51"/>
      <c r="T176" s="51"/>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1"/>
      <c r="CA176" s="51"/>
      <c r="CB176" s="51"/>
      <c r="CC176" s="51"/>
      <c r="CD176" s="51"/>
      <c r="CE176" s="51"/>
      <c r="CF176" s="52"/>
      <c r="CG176" s="69"/>
      <c r="CH176" s="70"/>
      <c r="CI176" s="70"/>
      <c r="CJ176" s="70"/>
      <c r="CK176" s="70"/>
      <c r="CL176" s="70"/>
      <c r="CM176" s="70"/>
      <c r="CN176" s="70"/>
      <c r="CO176" s="70"/>
      <c r="CP176" s="70"/>
      <c r="CQ176" s="52"/>
      <c r="CR176" s="53"/>
      <c r="CS176" s="53"/>
      <c r="CT176" s="53"/>
      <c r="CU176" s="53"/>
      <c r="CV176" s="53"/>
      <c r="CW176" s="53"/>
      <c r="CX176" s="53"/>
      <c r="CY176" s="53"/>
      <c r="CZ176" s="53"/>
    </row>
    <row r="177" spans="1:104" x14ac:dyDescent="0.25">
      <c r="A177" s="27"/>
      <c r="B177" s="27"/>
      <c r="C177" s="27"/>
      <c r="D177" s="27"/>
      <c r="E177" s="27"/>
      <c r="F177" s="27"/>
      <c r="G177" s="27"/>
      <c r="H177" s="27"/>
      <c r="I177" s="27"/>
      <c r="J177" s="27"/>
      <c r="K177" s="51"/>
      <c r="L177" s="51"/>
      <c r="M177" s="51"/>
      <c r="N177" s="51"/>
      <c r="O177" s="51"/>
      <c r="P177" s="51"/>
      <c r="Q177" s="51"/>
      <c r="R177" s="51"/>
      <c r="S177" s="51"/>
      <c r="T177" s="51"/>
      <c r="U177" s="52"/>
      <c r="V177" s="52"/>
      <c r="W177" s="52"/>
      <c r="X177" s="52"/>
      <c r="Y177" s="52"/>
      <c r="Z177" s="52"/>
      <c r="AA177" s="52"/>
      <c r="AB177" s="52"/>
      <c r="AC177" s="52"/>
      <c r="AD177" s="52"/>
      <c r="AE177" s="52"/>
      <c r="AF177" s="88"/>
      <c r="AG177" s="89"/>
      <c r="AH177" s="89"/>
      <c r="AI177" s="89"/>
      <c r="AJ177" s="89"/>
      <c r="AK177" s="89"/>
      <c r="AL177" s="89"/>
      <c r="AM177" s="89"/>
      <c r="AN177" s="89"/>
      <c r="AO177" s="89"/>
      <c r="AP177" s="89"/>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1"/>
      <c r="CA177" s="51"/>
      <c r="CB177" s="51"/>
      <c r="CC177" s="51"/>
      <c r="CD177" s="51"/>
      <c r="CE177" s="51"/>
      <c r="CF177" s="52"/>
      <c r="CG177" s="69"/>
      <c r="CH177" s="70"/>
      <c r="CI177" s="70"/>
      <c r="CJ177" s="70"/>
      <c r="CK177" s="70"/>
      <c r="CL177" s="70"/>
      <c r="CM177" s="70"/>
      <c r="CN177" s="70"/>
      <c r="CO177" s="70"/>
      <c r="CP177" s="70"/>
      <c r="CQ177" s="52"/>
      <c r="CR177" s="53"/>
      <c r="CS177" s="53"/>
      <c r="CT177" s="53"/>
      <c r="CU177" s="53"/>
      <c r="CV177" s="53"/>
      <c r="CW177" s="53"/>
      <c r="CX177" s="53"/>
      <c r="CY177" s="53"/>
      <c r="CZ177" s="53"/>
    </row>
    <row r="178" spans="1:104" x14ac:dyDescent="0.25">
      <c r="A178" s="27"/>
      <c r="B178" s="27"/>
      <c r="C178" s="27"/>
      <c r="D178" s="27"/>
      <c r="E178" s="27"/>
      <c r="F178" s="27"/>
      <c r="G178" s="27"/>
      <c r="H178" s="27"/>
      <c r="I178" s="27"/>
      <c r="J178" s="27"/>
      <c r="K178" s="51"/>
      <c r="L178" s="51"/>
      <c r="M178" s="51"/>
      <c r="N178" s="51"/>
      <c r="O178" s="51"/>
      <c r="P178" s="51"/>
      <c r="Q178" s="51"/>
      <c r="R178" s="51"/>
      <c r="S178" s="51"/>
      <c r="T178" s="51"/>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1"/>
      <c r="CA178" s="51"/>
      <c r="CB178" s="51"/>
      <c r="CC178" s="51"/>
      <c r="CD178" s="51"/>
      <c r="CE178" s="51"/>
      <c r="CF178" s="52"/>
      <c r="CG178" s="69"/>
      <c r="CH178" s="70"/>
      <c r="CI178" s="70"/>
      <c r="CJ178" s="70"/>
      <c r="CK178" s="70"/>
      <c r="CL178" s="70"/>
      <c r="CM178" s="70"/>
      <c r="CN178" s="70"/>
      <c r="CO178" s="70"/>
      <c r="CP178" s="70"/>
      <c r="CQ178" s="52"/>
      <c r="CR178" s="53"/>
      <c r="CS178" s="53"/>
      <c r="CT178" s="53"/>
      <c r="CU178" s="53"/>
      <c r="CV178" s="53"/>
      <c r="CW178" s="53"/>
      <c r="CX178" s="53"/>
      <c r="CY178" s="53"/>
      <c r="CZ178" s="53"/>
    </row>
    <row r="179" spans="1:104" ht="26.25" x14ac:dyDescent="0.4">
      <c r="A179" s="27"/>
      <c r="B179" s="27"/>
      <c r="C179" s="27"/>
      <c r="D179" s="27"/>
      <c r="E179" s="27"/>
      <c r="F179" s="27"/>
      <c r="G179" s="27"/>
      <c r="H179" s="27"/>
      <c r="I179" s="27"/>
      <c r="J179" s="27"/>
      <c r="K179" s="51"/>
      <c r="L179" s="51"/>
      <c r="M179" s="51"/>
      <c r="N179" s="51"/>
      <c r="O179" s="51"/>
      <c r="P179" s="51"/>
      <c r="Q179" s="51"/>
      <c r="R179" s="51"/>
      <c r="S179" s="51"/>
      <c r="T179" s="51"/>
      <c r="U179" s="52"/>
      <c r="V179" s="52"/>
      <c r="W179" s="52"/>
      <c r="X179" s="52"/>
      <c r="Y179" s="52"/>
      <c r="Z179" s="52"/>
      <c r="AA179" s="52"/>
      <c r="AB179" s="52"/>
      <c r="AC179" s="97"/>
      <c r="AD179" s="52" t="s">
        <v>164</v>
      </c>
      <c r="AE179" s="52"/>
      <c r="AF179" s="74" t="s">
        <v>115</v>
      </c>
      <c r="AG179" s="75"/>
      <c r="AH179" s="75"/>
      <c r="AI179" s="75"/>
      <c r="AJ179" s="75"/>
      <c r="AK179" s="75"/>
      <c r="AL179" s="75"/>
      <c r="AM179" s="75"/>
      <c r="AN179" s="75"/>
      <c r="AO179" s="96" t="s">
        <v>105</v>
      </c>
      <c r="AP179" s="52"/>
      <c r="AQ179" s="95"/>
      <c r="AR179" s="95"/>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1"/>
      <c r="CA179" s="51"/>
      <c r="CB179" s="51"/>
      <c r="CC179" s="51"/>
      <c r="CD179" s="51"/>
      <c r="CE179" s="51"/>
      <c r="CF179" s="52"/>
      <c r="CG179" s="69"/>
      <c r="CH179" s="70"/>
      <c r="CI179" s="70"/>
      <c r="CJ179" s="70"/>
      <c r="CK179" s="70"/>
      <c r="CL179" s="70"/>
      <c r="CM179" s="70"/>
      <c r="CN179" s="70"/>
      <c r="CO179" s="70"/>
      <c r="CP179" s="70"/>
      <c r="CQ179" s="52"/>
      <c r="CR179" s="53"/>
      <c r="CS179" s="53"/>
      <c r="CT179" s="53"/>
      <c r="CU179" s="53"/>
      <c r="CV179" s="53"/>
      <c r="CW179" s="53"/>
      <c r="CX179" s="53"/>
      <c r="CY179" s="53"/>
      <c r="CZ179" s="53"/>
    </row>
    <row r="180" spans="1:104" x14ac:dyDescent="0.25">
      <c r="A180" s="27"/>
      <c r="B180" s="27"/>
      <c r="C180" s="27"/>
      <c r="D180" s="27"/>
      <c r="E180" s="27"/>
      <c r="F180" s="27"/>
      <c r="G180" s="27"/>
      <c r="H180" s="27"/>
      <c r="I180" s="27"/>
      <c r="J180" s="27"/>
      <c r="K180" s="51"/>
      <c r="L180" s="51"/>
      <c r="M180" s="51"/>
      <c r="N180" s="51"/>
      <c r="O180" s="51"/>
      <c r="P180" s="51"/>
      <c r="Q180" s="51"/>
      <c r="R180" s="51"/>
      <c r="S180" s="51"/>
      <c r="T180" s="51"/>
      <c r="U180" s="52"/>
      <c r="V180" s="52"/>
      <c r="W180" s="52"/>
      <c r="X180" s="52"/>
      <c r="Y180" s="52"/>
      <c r="Z180" s="52"/>
      <c r="AA180" s="52"/>
      <c r="AB180" s="52"/>
      <c r="AC180" s="47" t="s">
        <v>123</v>
      </c>
      <c r="AD180" s="47" t="s">
        <v>117</v>
      </c>
      <c r="AE180" s="86" t="s">
        <v>116</v>
      </c>
      <c r="AF180" s="76" t="s">
        <v>103</v>
      </c>
      <c r="AG180" s="106" t="s">
        <v>261</v>
      </c>
      <c r="AH180" s="106" t="s">
        <v>262</v>
      </c>
      <c r="AI180" s="106" t="s">
        <v>263</v>
      </c>
      <c r="AJ180" s="106" t="s">
        <v>264</v>
      </c>
      <c r="AK180" s="106" t="s">
        <v>265</v>
      </c>
      <c r="AL180" s="106" t="s">
        <v>266</v>
      </c>
      <c r="AM180" s="106" t="s">
        <v>267</v>
      </c>
      <c r="AN180" s="106" t="s">
        <v>268</v>
      </c>
      <c r="AO180" s="106" t="s">
        <v>269</v>
      </c>
      <c r="AP180" s="77" t="s">
        <v>104</v>
      </c>
      <c r="AQ180" s="78" t="s">
        <v>2</v>
      </c>
      <c r="AR180" s="79" t="str">
        <f>$AR$1</f>
        <v>GSchV_limits</v>
      </c>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1"/>
      <c r="CA180" s="51"/>
      <c r="CB180" s="51"/>
      <c r="CC180" s="51"/>
      <c r="CD180" s="51"/>
      <c r="CE180" s="51"/>
      <c r="CF180" s="52"/>
      <c r="CG180" s="69"/>
      <c r="CH180" s="70"/>
      <c r="CI180" s="70"/>
      <c r="CJ180" s="70"/>
      <c r="CK180" s="70"/>
      <c r="CL180" s="70"/>
      <c r="CM180" s="70"/>
      <c r="CN180" s="70"/>
      <c r="CO180" s="70"/>
      <c r="CP180" s="70"/>
      <c r="CQ180" s="52"/>
      <c r="CR180" s="54">
        <v>3</v>
      </c>
      <c r="CS180" s="54">
        <v>4</v>
      </c>
      <c r="CT180" s="54">
        <v>5</v>
      </c>
      <c r="CU180" s="54">
        <v>6</v>
      </c>
      <c r="CV180" s="54">
        <v>7</v>
      </c>
      <c r="CW180" s="54">
        <v>8</v>
      </c>
      <c r="CX180" s="54">
        <v>9</v>
      </c>
      <c r="CY180" s="54">
        <v>10</v>
      </c>
      <c r="CZ180" s="54">
        <v>11</v>
      </c>
    </row>
    <row r="181" spans="1:104" x14ac:dyDescent="0.25">
      <c r="A181" s="27"/>
      <c r="B181" s="27"/>
      <c r="C181" s="27"/>
      <c r="D181" s="27"/>
      <c r="E181" s="27"/>
      <c r="F181" s="27"/>
      <c r="G181" s="27"/>
      <c r="H181" s="27"/>
      <c r="I181" s="27"/>
      <c r="J181" s="27"/>
      <c r="K181" s="51"/>
      <c r="L181" s="51"/>
      <c r="M181" s="51"/>
      <c r="N181" s="51"/>
      <c r="O181" s="51"/>
      <c r="P181" s="51"/>
      <c r="Q181" s="51"/>
      <c r="R181" s="51"/>
      <c r="S181" s="51"/>
      <c r="T181" s="51"/>
      <c r="U181" s="52"/>
      <c r="V181" s="52"/>
      <c r="W181" s="52"/>
      <c r="X181" s="52"/>
      <c r="Y181" s="52"/>
      <c r="Z181" s="52"/>
      <c r="AA181" s="52"/>
      <c r="AB181" s="52"/>
      <c r="AC181" s="80" t="str">
        <f>INDEX('Detected Compounds limits'!$B$2:$I$50, MATCH($AF181,'Detected Compounds limits'!$B$2:$B$50, 0), MATCH(AC$4,'Detected Compounds limits'!$B$2:$I$2,0))</f>
        <v xml:space="preserve"> </v>
      </c>
      <c r="AD181" s="80" t="s">
        <v>118</v>
      </c>
      <c r="AE181" s="81"/>
      <c r="AF181" s="82" t="s">
        <v>8</v>
      </c>
      <c r="AG181" s="80">
        <v>5.1E-5</v>
      </c>
      <c r="AH181" s="80"/>
      <c r="AI181" s="80"/>
      <c r="AJ181" s="80"/>
      <c r="AK181" s="80"/>
      <c r="AL181" s="80"/>
      <c r="AM181" s="80"/>
      <c r="AN181" s="80"/>
      <c r="AO181" s="80"/>
      <c r="AP181" s="83">
        <v>5.1E-5</v>
      </c>
      <c r="AQ181" s="80">
        <f>INDEX('Detected Compounds limits'!$B$2:$H$50, MATCH($AF181,'Detected Compounds limits'!$B$2:$B$50, 0), MATCH(AQ$4,'Detected Compounds limits'!$B$2:$H$2,0))</f>
        <v>3.0000000000000001E-5</v>
      </c>
      <c r="AR181" s="80">
        <f>INDEX('Detected Compounds limits'!$B$2:$H$50, MATCH($AF181,'Detected Compounds limits'!$B$2:$B$50, 0), MATCH(AR$1,'Detected Compounds limits'!$B$2:$H$2,0))</f>
        <v>0.1</v>
      </c>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1"/>
      <c r="CA181" s="51"/>
      <c r="CB181" s="51"/>
      <c r="CC181" s="51"/>
      <c r="CD181" s="51"/>
      <c r="CE181" s="51"/>
      <c r="CF181" s="52"/>
      <c r="CG181" s="69"/>
      <c r="CH181" s="70"/>
      <c r="CI181" s="70"/>
      <c r="CJ181" s="70"/>
      <c r="CK181" s="70"/>
      <c r="CL181" s="70"/>
      <c r="CM181" s="70"/>
      <c r="CN181" s="70"/>
      <c r="CO181" s="70"/>
      <c r="CP181" s="70"/>
      <c r="CQ181" s="52"/>
      <c r="CR181" s="55"/>
      <c r="CS181" s="55"/>
      <c r="CT181" s="55"/>
      <c r="CU181" s="55"/>
      <c r="CV181" s="55"/>
      <c r="CW181" s="55"/>
      <c r="CX181" s="55"/>
      <c r="CY181" s="55"/>
      <c r="CZ181" s="55"/>
    </row>
    <row r="182" spans="1:104" x14ac:dyDescent="0.25">
      <c r="A182" s="27"/>
      <c r="B182" s="27"/>
      <c r="C182" s="27"/>
      <c r="D182" s="27"/>
      <c r="E182" s="27"/>
      <c r="F182" s="27"/>
      <c r="G182" s="27"/>
      <c r="H182" s="27"/>
      <c r="I182" s="27"/>
      <c r="J182" s="27"/>
      <c r="K182" s="51"/>
      <c r="L182" s="51"/>
      <c r="M182" s="51"/>
      <c r="N182" s="51"/>
      <c r="O182" s="51"/>
      <c r="P182" s="51"/>
      <c r="Q182" s="51"/>
      <c r="R182" s="51"/>
      <c r="S182" s="51"/>
      <c r="T182" s="51"/>
      <c r="U182" s="52"/>
      <c r="V182" s="52"/>
      <c r="W182" s="52"/>
      <c r="X182" s="52"/>
      <c r="Y182" s="52"/>
      <c r="Z182" s="52"/>
      <c r="AA182" s="52"/>
      <c r="AB182" s="52"/>
      <c r="AC182" s="80" t="str">
        <f>INDEX('Detected Compounds limits'!$B$2:$I$50, MATCH($AF182,'Detected Compounds limits'!$B$2:$B$50, 0), MATCH(AC$4,'Detected Compounds limits'!$B$2:$I$2,0))</f>
        <v>x</v>
      </c>
      <c r="AD182" s="80"/>
      <c r="AE182" s="81"/>
      <c r="AF182" s="82" t="s">
        <v>16</v>
      </c>
      <c r="AG182" s="80">
        <v>1.7000000000000001E-2</v>
      </c>
      <c r="AH182" s="80">
        <v>1.7000000000000001E-2</v>
      </c>
      <c r="AI182" s="80">
        <v>1.7000000000000001E-2</v>
      </c>
      <c r="AJ182" s="80">
        <v>1.7000000000000001E-2</v>
      </c>
      <c r="AK182" s="80">
        <v>1.7000000000000001E-2</v>
      </c>
      <c r="AL182" s="80">
        <v>1.7000000000000001E-2</v>
      </c>
      <c r="AM182" s="80">
        <v>1.7000000000000001E-2</v>
      </c>
      <c r="AN182" s="80">
        <v>1.7000000000000001E-2</v>
      </c>
      <c r="AO182" s="80">
        <v>1.7000000000000001E-2</v>
      </c>
      <c r="AP182" s="83">
        <v>1.7000000000000001E-2</v>
      </c>
      <c r="AQ182" s="80">
        <f>INDEX('Detected Compounds limits'!$B$2:$H$50, MATCH($AF182,'Detected Compounds limits'!$B$2:$B$50, 0), MATCH(AQ$4,'Detected Compounds limits'!$B$2:$H$2,0))</f>
        <v>1.7000000000000001E-2</v>
      </c>
      <c r="AR182" s="80">
        <f>INDEX('Detected Compounds limits'!$B$2:$H$50, MATCH($AF182,'Detected Compounds limits'!$B$2:$B$50, 0), MATCH(AR$1,'Detected Compounds limits'!$B$2:$H$2,0))</f>
        <v>10</v>
      </c>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1"/>
      <c r="CA182" s="51"/>
      <c r="CB182" s="51"/>
      <c r="CC182" s="51"/>
      <c r="CD182" s="51"/>
      <c r="CE182" s="51"/>
      <c r="CF182" s="52"/>
      <c r="CG182" s="69"/>
      <c r="CH182" s="70"/>
      <c r="CI182" s="70"/>
      <c r="CJ182" s="70"/>
      <c r="CK182" s="70"/>
      <c r="CL182" s="70"/>
      <c r="CM182" s="70"/>
      <c r="CN182" s="70"/>
      <c r="CO182" s="70"/>
      <c r="CP182" s="70"/>
      <c r="CQ182" s="52"/>
      <c r="CR182" s="54" t="s">
        <v>209</v>
      </c>
      <c r="CS182" s="54" t="s">
        <v>209</v>
      </c>
      <c r="CT182" s="54" t="s">
        <v>209</v>
      </c>
      <c r="CU182" s="54" t="s">
        <v>209</v>
      </c>
      <c r="CV182" s="54" t="s">
        <v>209</v>
      </c>
      <c r="CW182" s="56" t="s">
        <v>209</v>
      </c>
      <c r="CX182" s="54" t="s">
        <v>209</v>
      </c>
      <c r="CY182" s="54" t="s">
        <v>209</v>
      </c>
      <c r="CZ182" s="54"/>
    </row>
    <row r="183" spans="1:104" x14ac:dyDescent="0.25">
      <c r="A183" s="27"/>
      <c r="B183" s="27"/>
      <c r="C183" s="27"/>
      <c r="D183" s="27"/>
      <c r="E183" s="27"/>
      <c r="F183" s="27"/>
      <c r="G183" s="27"/>
      <c r="H183" s="27"/>
      <c r="I183" s="27"/>
      <c r="J183" s="27"/>
      <c r="K183" s="51"/>
      <c r="L183" s="51"/>
      <c r="M183" s="51"/>
      <c r="N183" s="51"/>
      <c r="O183" s="51"/>
      <c r="P183" s="51"/>
      <c r="Q183" s="51"/>
      <c r="R183" s="51"/>
      <c r="S183" s="51"/>
      <c r="T183" s="51"/>
      <c r="U183" s="52"/>
      <c r="V183" s="52"/>
      <c r="W183" s="52"/>
      <c r="X183" s="52"/>
      <c r="Y183" s="52"/>
      <c r="Z183" s="52"/>
      <c r="AA183" s="52"/>
      <c r="AB183" s="52"/>
      <c r="AC183" s="80" t="str">
        <f>INDEX('Detected Compounds limits'!$B$2:$I$50, MATCH($AF183,'Detected Compounds limits'!$B$2:$B$50, 0), MATCH(AC$4,'Detected Compounds limits'!$B$2:$I$2,0))</f>
        <v>x</v>
      </c>
      <c r="AD183" s="80"/>
      <c r="AE183" s="81"/>
      <c r="AF183" s="82" t="s">
        <v>18</v>
      </c>
      <c r="AG183" s="80"/>
      <c r="AH183" s="80"/>
      <c r="AI183" s="80"/>
      <c r="AJ183" s="80"/>
      <c r="AK183" s="80"/>
      <c r="AL183" s="80"/>
      <c r="AM183" s="80">
        <v>2.1000000000000001E-2</v>
      </c>
      <c r="AN183" s="80">
        <v>2.1000000000000001E-2</v>
      </c>
      <c r="AO183" s="80">
        <v>2.1000000000000001E-2</v>
      </c>
      <c r="AP183" s="83">
        <v>2.1000000000000001E-2</v>
      </c>
      <c r="AQ183" s="80">
        <f>INDEX('Detected Compounds limits'!$B$2:$H$50, MATCH($AF183,'Detected Compounds limits'!$B$2:$B$50, 0), MATCH(AQ$4,'Detected Compounds limits'!$B$2:$H$2,0))</f>
        <v>2.1000000000000001E-2</v>
      </c>
      <c r="AR183" s="80">
        <f>INDEX('Detected Compounds limits'!$B$2:$H$50, MATCH($AF183,'Detected Compounds limits'!$B$2:$B$50, 0), MATCH(AR$1,'Detected Compounds limits'!$B$2:$H$2,0))</f>
        <v>10</v>
      </c>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1"/>
      <c r="CA183" s="51"/>
      <c r="CB183" s="51"/>
      <c r="CC183" s="51"/>
      <c r="CD183" s="51"/>
      <c r="CE183" s="51"/>
      <c r="CF183" s="52"/>
      <c r="CG183" s="69"/>
      <c r="CH183" s="70"/>
      <c r="CI183" s="70"/>
      <c r="CJ183" s="70"/>
      <c r="CK183" s="70"/>
      <c r="CL183" s="70"/>
      <c r="CM183" s="70"/>
      <c r="CN183" s="70"/>
      <c r="CO183" s="70"/>
      <c r="CP183" s="70"/>
      <c r="CQ183" s="52"/>
      <c r="CR183" s="55"/>
      <c r="CS183" s="55"/>
      <c r="CT183" s="55"/>
      <c r="CU183" s="55"/>
      <c r="CV183" s="55"/>
      <c r="CW183" s="55"/>
      <c r="CX183" s="55" t="s">
        <v>209</v>
      </c>
      <c r="CY183" s="55" t="s">
        <v>209</v>
      </c>
      <c r="CZ183" s="55" t="s">
        <v>209</v>
      </c>
    </row>
    <row r="184" spans="1:104" x14ac:dyDescent="0.25">
      <c r="A184" s="27"/>
      <c r="B184" s="27"/>
      <c r="C184" s="27"/>
      <c r="D184" s="27"/>
      <c r="E184" s="27"/>
      <c r="F184" s="27"/>
      <c r="G184" s="27"/>
      <c r="H184" s="27"/>
      <c r="I184" s="27"/>
      <c r="J184" s="27"/>
      <c r="K184" s="51"/>
      <c r="L184" s="51"/>
      <c r="M184" s="51"/>
      <c r="N184" s="51"/>
      <c r="O184" s="51"/>
      <c r="P184" s="51"/>
      <c r="Q184" s="51"/>
      <c r="R184" s="51"/>
      <c r="S184" s="51"/>
      <c r="T184" s="51"/>
      <c r="U184" s="52"/>
      <c r="V184" s="52"/>
      <c r="W184" s="52"/>
      <c r="X184" s="52"/>
      <c r="Y184" s="52"/>
      <c r="Z184" s="52"/>
      <c r="AA184" s="52"/>
      <c r="AB184" s="52"/>
      <c r="AC184" s="80" t="str">
        <f>INDEX('Detected Compounds limits'!$B$2:$I$50, MATCH($AF184,'Detected Compounds limits'!$B$2:$B$50, 0), MATCH(AC$4,'Detected Compounds limits'!$B$2:$I$2,0))</f>
        <v xml:space="preserve"> </v>
      </c>
      <c r="AD184" s="80"/>
      <c r="AE184" s="81"/>
      <c r="AF184" s="82" t="s">
        <v>22</v>
      </c>
      <c r="AG184" s="80">
        <v>2.9999999999999997E-5</v>
      </c>
      <c r="AH184" s="80">
        <v>2.9999999999999997E-5</v>
      </c>
      <c r="AI184" s="80"/>
      <c r="AJ184" s="80"/>
      <c r="AK184" s="80">
        <v>2.9999999999999997E-5</v>
      </c>
      <c r="AL184" s="80"/>
      <c r="AM184" s="80"/>
      <c r="AN184" s="80"/>
      <c r="AO184" s="80"/>
      <c r="AP184" s="83">
        <v>2.9999999999999997E-5</v>
      </c>
      <c r="AQ184" s="80">
        <f>INDEX('Detected Compounds limits'!$B$2:$H$50, MATCH($AF184,'Detected Compounds limits'!$B$2:$B$50, 0), MATCH(AQ$4,'Detected Compounds limits'!$B$2:$H$2,0))</f>
        <v>3.0000000000000001E-5</v>
      </c>
      <c r="AR184" s="80">
        <f>INDEX('Detected Compounds limits'!$B$2:$H$50, MATCH($AF184,'Detected Compounds limits'!$B$2:$B$50, 0), MATCH(AR$1,'Detected Compounds limits'!$B$2:$H$2,0))</f>
        <v>4.6000000000000001E-4</v>
      </c>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1"/>
      <c r="CA184" s="51"/>
      <c r="CB184" s="51"/>
      <c r="CC184" s="51"/>
      <c r="CD184" s="51"/>
      <c r="CE184" s="51"/>
      <c r="CF184" s="52"/>
      <c r="CG184" s="69"/>
      <c r="CH184" s="70"/>
      <c r="CI184" s="70"/>
      <c r="CJ184" s="70"/>
      <c r="CK184" s="70"/>
      <c r="CL184" s="70"/>
      <c r="CM184" s="70"/>
      <c r="CN184" s="70"/>
      <c r="CO184" s="70"/>
      <c r="CP184" s="70"/>
      <c r="CQ184" s="52"/>
      <c r="CR184" s="54" t="s">
        <v>209</v>
      </c>
      <c r="CS184" s="54"/>
      <c r="CT184" s="54"/>
      <c r="CU184" s="54"/>
      <c r="CV184" s="54" t="s">
        <v>209</v>
      </c>
      <c r="CW184" s="56"/>
      <c r="CX184" s="54"/>
      <c r="CY184" s="54"/>
      <c r="CZ184" s="54"/>
    </row>
    <row r="185" spans="1:104" x14ac:dyDescent="0.25">
      <c r="A185" s="27"/>
      <c r="B185" s="27"/>
      <c r="C185" s="27"/>
      <c r="D185" s="27"/>
      <c r="E185" s="27"/>
      <c r="F185" s="27"/>
      <c r="G185" s="27"/>
      <c r="H185" s="27"/>
      <c r="I185" s="27"/>
      <c r="J185" s="27"/>
      <c r="K185" s="51"/>
      <c r="L185" s="51"/>
      <c r="M185" s="51"/>
      <c r="N185" s="51"/>
      <c r="O185" s="51"/>
      <c r="P185" s="51"/>
      <c r="Q185" s="51"/>
      <c r="R185" s="51"/>
      <c r="S185" s="51"/>
      <c r="T185" s="51"/>
      <c r="U185" s="52"/>
      <c r="V185" s="52"/>
      <c r="W185" s="52"/>
      <c r="X185" s="52"/>
      <c r="Y185" s="52"/>
      <c r="Z185" s="52"/>
      <c r="AA185" s="52"/>
      <c r="AB185" s="52"/>
      <c r="AC185" s="80" t="str">
        <f>INDEX('Detected Compounds limits'!$B$2:$I$50, MATCH($AF185,'Detected Compounds limits'!$B$2:$B$50, 0), MATCH(AC$4,'Detected Compounds limits'!$B$2:$I$2,0))</f>
        <v xml:space="preserve"> </v>
      </c>
      <c r="AD185" s="80"/>
      <c r="AE185" s="81"/>
      <c r="AF185" s="82" t="s">
        <v>24</v>
      </c>
      <c r="AG185" s="80">
        <v>7.0000000000000007E-5</v>
      </c>
      <c r="AH185" s="80"/>
      <c r="AI185" s="80"/>
      <c r="AJ185" s="80"/>
      <c r="AK185" s="80"/>
      <c r="AL185" s="80"/>
      <c r="AM185" s="80"/>
      <c r="AN185" s="80"/>
      <c r="AO185" s="80"/>
      <c r="AP185" s="83">
        <v>7.0000000000000007E-5</v>
      </c>
      <c r="AQ185" s="80">
        <f>INDEX('Detected Compounds limits'!$B$2:$H$50, MATCH($AF185,'Detected Compounds limits'!$B$2:$B$50, 0), MATCH(AQ$4,'Detected Compounds limits'!$B$2:$H$2,0))</f>
        <v>3.0000000000000001E-5</v>
      </c>
      <c r="AR185" s="80">
        <f>INDEX('Detected Compounds limits'!$B$2:$H$50, MATCH($AF185,'Detected Compounds limits'!$B$2:$B$50, 0), MATCH(AR$1,'Detected Compounds limits'!$B$2:$H$2,0))</f>
        <v>0.1</v>
      </c>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1"/>
      <c r="CA185" s="51"/>
      <c r="CB185" s="51"/>
      <c r="CC185" s="51"/>
      <c r="CD185" s="51"/>
      <c r="CE185" s="51"/>
      <c r="CF185" s="52"/>
      <c r="CG185" s="69"/>
      <c r="CH185" s="70"/>
      <c r="CI185" s="70"/>
      <c r="CJ185" s="70"/>
      <c r="CK185" s="70"/>
      <c r="CL185" s="70"/>
      <c r="CM185" s="70"/>
      <c r="CN185" s="70"/>
      <c r="CO185" s="70"/>
      <c r="CP185" s="70"/>
      <c r="CQ185" s="52"/>
      <c r="CR185" s="55"/>
      <c r="CS185" s="55"/>
      <c r="CT185" s="55"/>
      <c r="CU185" s="55"/>
      <c r="CV185" s="55"/>
      <c r="CW185" s="55"/>
      <c r="CX185" s="55"/>
      <c r="CY185" s="55"/>
      <c r="CZ185" s="55"/>
    </row>
    <row r="186" spans="1:104" x14ac:dyDescent="0.25">
      <c r="A186" s="27"/>
      <c r="B186" s="27"/>
      <c r="C186" s="27"/>
      <c r="D186" s="27"/>
      <c r="E186" s="27"/>
      <c r="F186" s="27"/>
      <c r="G186" s="27"/>
      <c r="H186" s="27"/>
      <c r="I186" s="27"/>
      <c r="J186" s="27"/>
      <c r="K186" s="51"/>
      <c r="L186" s="51"/>
      <c r="M186" s="51"/>
      <c r="N186" s="51"/>
      <c r="O186" s="51"/>
      <c r="P186" s="51"/>
      <c r="Q186" s="51"/>
      <c r="R186" s="51"/>
      <c r="S186" s="51"/>
      <c r="T186" s="51"/>
      <c r="U186" s="52"/>
      <c r="V186" s="52"/>
      <c r="W186" s="52"/>
      <c r="X186" s="52"/>
      <c r="Y186" s="52"/>
      <c r="Z186" s="52"/>
      <c r="AA186" s="52"/>
      <c r="AB186" s="52"/>
      <c r="AC186" s="80" t="str">
        <f>INDEX('Detected Compounds limits'!$B$2:$I$50, MATCH($AF186,'Detected Compounds limits'!$B$2:$B$50, 0), MATCH(AC$4,'Detected Compounds limits'!$B$2:$I$2,0))</f>
        <v xml:space="preserve"> </v>
      </c>
      <c r="AD186" s="80"/>
      <c r="AE186" s="81"/>
      <c r="AF186" s="82" t="s">
        <v>28</v>
      </c>
      <c r="AG186" s="80">
        <v>2.9999999999999997E-5</v>
      </c>
      <c r="AH186" s="80"/>
      <c r="AI186" s="80">
        <v>1.1E-4</v>
      </c>
      <c r="AJ186" s="80"/>
      <c r="AK186" s="80"/>
      <c r="AL186" s="80"/>
      <c r="AM186" s="80"/>
      <c r="AN186" s="80"/>
      <c r="AO186" s="80">
        <v>2.9999999999999997E-5</v>
      </c>
      <c r="AP186" s="83">
        <v>1.1E-4</v>
      </c>
      <c r="AQ186" s="80">
        <f>INDEX('Detected Compounds limits'!$B$2:$H$50, MATCH($AF186,'Detected Compounds limits'!$B$2:$B$50, 0), MATCH(AQ$4,'Detected Compounds limits'!$B$2:$H$2,0))</f>
        <v>3.0000000000000001E-5</v>
      </c>
      <c r="AR186" s="80">
        <f>INDEX('Detected Compounds limits'!$B$2:$H$50, MATCH($AF186,'Detected Compounds limits'!$B$2:$B$50, 0), MATCH(AR$1,'Detected Compounds limits'!$B$2:$H$2,0))</f>
        <v>0.1</v>
      </c>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1"/>
      <c r="CA186" s="51"/>
      <c r="CB186" s="51"/>
      <c r="CC186" s="51"/>
      <c r="CD186" s="51"/>
      <c r="CE186" s="51"/>
      <c r="CF186" s="52"/>
      <c r="CG186" s="69"/>
      <c r="CH186" s="70"/>
      <c r="CI186" s="70"/>
      <c r="CJ186" s="70"/>
      <c r="CK186" s="70"/>
      <c r="CL186" s="70"/>
      <c r="CM186" s="70"/>
      <c r="CN186" s="70"/>
      <c r="CO186" s="70"/>
      <c r="CP186" s="70"/>
      <c r="CQ186" s="52"/>
      <c r="CR186" s="54"/>
      <c r="CS186" s="54"/>
      <c r="CT186" s="54"/>
      <c r="CU186" s="54"/>
      <c r="CV186" s="54"/>
      <c r="CW186" s="56"/>
      <c r="CX186" s="54"/>
      <c r="CY186" s="54"/>
      <c r="CZ186" s="54" t="s">
        <v>209</v>
      </c>
    </row>
    <row r="187" spans="1:104" x14ac:dyDescent="0.25">
      <c r="A187" s="27"/>
      <c r="B187" s="27"/>
      <c r="C187" s="27"/>
      <c r="D187" s="27"/>
      <c r="E187" s="27"/>
      <c r="F187" s="27"/>
      <c r="G187" s="27"/>
      <c r="H187" s="27"/>
      <c r="I187" s="27"/>
      <c r="J187" s="27"/>
      <c r="K187" s="51"/>
      <c r="L187" s="51"/>
      <c r="M187" s="51"/>
      <c r="N187" s="51"/>
      <c r="O187" s="51"/>
      <c r="P187" s="51"/>
      <c r="Q187" s="51"/>
      <c r="R187" s="51"/>
      <c r="S187" s="51"/>
      <c r="T187" s="51"/>
      <c r="U187" s="52"/>
      <c r="V187" s="52"/>
      <c r="W187" s="52"/>
      <c r="X187" s="52"/>
      <c r="Y187" s="52"/>
      <c r="Z187" s="52"/>
      <c r="AA187" s="52"/>
      <c r="AB187" s="52"/>
      <c r="AC187" s="80" t="str">
        <f>INDEX('Detected Compounds limits'!$B$2:$I$50, MATCH($AF187,'Detected Compounds limits'!$B$2:$B$50, 0), MATCH(AC$4,'Detected Compounds limits'!$B$2:$I$2,0))</f>
        <v xml:space="preserve"> </v>
      </c>
      <c r="AD187" s="80"/>
      <c r="AE187" s="81"/>
      <c r="AF187" s="82" t="s">
        <v>31</v>
      </c>
      <c r="AG187" s="80">
        <v>2.9999999999999997E-5</v>
      </c>
      <c r="AH187" s="80"/>
      <c r="AI187" s="80">
        <v>2.9999999999999997E-5</v>
      </c>
      <c r="AJ187" s="80"/>
      <c r="AK187" s="80"/>
      <c r="AL187" s="80"/>
      <c r="AM187" s="80"/>
      <c r="AN187" s="80"/>
      <c r="AO187" s="80"/>
      <c r="AP187" s="83">
        <v>2.9999999999999997E-5</v>
      </c>
      <c r="AQ187" s="80">
        <f>INDEX('Detected Compounds limits'!$B$2:$H$50, MATCH($AF187,'Detected Compounds limits'!$B$2:$B$50, 0), MATCH(AQ$4,'Detected Compounds limits'!$B$2:$H$2,0))</f>
        <v>3.0000000000000001E-5</v>
      </c>
      <c r="AR187" s="80">
        <f>INDEX('Detected Compounds limits'!$B$2:$H$50, MATCH($AF187,'Detected Compounds limits'!$B$2:$B$50, 0), MATCH(AR$1,'Detected Compounds limits'!$B$2:$H$2,0))</f>
        <v>3.0000000000000001E-5</v>
      </c>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1"/>
      <c r="CA187" s="51"/>
      <c r="CB187" s="51"/>
      <c r="CC187" s="51"/>
      <c r="CD187" s="51"/>
      <c r="CE187" s="51"/>
      <c r="CF187" s="52"/>
      <c r="CG187" s="69"/>
      <c r="CH187" s="70"/>
      <c r="CI187" s="70"/>
      <c r="CJ187" s="70"/>
      <c r="CK187" s="70"/>
      <c r="CL187" s="70"/>
      <c r="CM187" s="70"/>
      <c r="CN187" s="70"/>
      <c r="CO187" s="70"/>
      <c r="CP187" s="70"/>
      <c r="CQ187" s="52"/>
      <c r="CR187" s="55" t="s">
        <v>209</v>
      </c>
      <c r="CS187" s="55"/>
      <c r="CT187" s="55" t="s">
        <v>209</v>
      </c>
      <c r="CU187" s="55"/>
      <c r="CV187" s="55"/>
      <c r="CW187" s="55"/>
      <c r="CX187" s="55"/>
      <c r="CY187" s="55"/>
      <c r="CZ187" s="55"/>
    </row>
    <row r="188" spans="1:104" x14ac:dyDescent="0.25">
      <c r="A188" s="27"/>
      <c r="B188" s="27"/>
      <c r="C188" s="27"/>
      <c r="D188" s="27"/>
      <c r="E188" s="27"/>
      <c r="F188" s="27"/>
      <c r="G188" s="27"/>
      <c r="H188" s="27"/>
      <c r="I188" s="27"/>
      <c r="J188" s="27"/>
      <c r="K188" s="51"/>
      <c r="L188" s="51"/>
      <c r="M188" s="51"/>
      <c r="N188" s="51"/>
      <c r="O188" s="51"/>
      <c r="P188" s="51"/>
      <c r="Q188" s="51"/>
      <c r="R188" s="51"/>
      <c r="S188" s="51"/>
      <c r="T188" s="51"/>
      <c r="U188" s="52"/>
      <c r="V188" s="52"/>
      <c r="W188" s="52"/>
      <c r="X188" s="52"/>
      <c r="Y188" s="52"/>
      <c r="Z188" s="52"/>
      <c r="AA188" s="52"/>
      <c r="AB188" s="52"/>
      <c r="AC188" s="80" t="str">
        <f>INDEX('Detected Compounds limits'!$B$2:$I$50, MATCH($AF188,'Detected Compounds limits'!$B$2:$B$50, 0), MATCH(AC$4,'Detected Compounds limits'!$B$2:$I$2,0))</f>
        <v xml:space="preserve"> </v>
      </c>
      <c r="AD188" s="80"/>
      <c r="AE188" s="81"/>
      <c r="AF188" s="82" t="s">
        <v>33</v>
      </c>
      <c r="AG188" s="80">
        <v>5.9999999999999995E-5</v>
      </c>
      <c r="AH188" s="80"/>
      <c r="AI188" s="80"/>
      <c r="AJ188" s="80"/>
      <c r="AK188" s="80"/>
      <c r="AL188" s="80"/>
      <c r="AM188" s="80"/>
      <c r="AN188" s="80"/>
      <c r="AO188" s="80"/>
      <c r="AP188" s="83">
        <v>5.9999999999999995E-5</v>
      </c>
      <c r="AQ188" s="80">
        <f>INDEX('Detected Compounds limits'!$B$2:$H$50, MATCH($AF188,'Detected Compounds limits'!$B$2:$B$50, 0), MATCH(AQ$4,'Detected Compounds limits'!$B$2:$H$2,0))</f>
        <v>5.0000000000000002E-5</v>
      </c>
      <c r="AR188" s="80">
        <f>INDEX('Detected Compounds limits'!$B$2:$H$50, MATCH($AF188,'Detected Compounds limits'!$B$2:$B$50, 0), MATCH(AR$1,'Detected Compounds limits'!$B$2:$H$2,0))</f>
        <v>0.1</v>
      </c>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1"/>
      <c r="CA188" s="51"/>
      <c r="CB188" s="51"/>
      <c r="CC188" s="51"/>
      <c r="CD188" s="51"/>
      <c r="CE188" s="51"/>
      <c r="CF188" s="52"/>
      <c r="CG188" s="69"/>
      <c r="CH188" s="70"/>
      <c r="CI188" s="70"/>
      <c r="CJ188" s="70"/>
      <c r="CK188" s="70"/>
      <c r="CL188" s="70"/>
      <c r="CM188" s="70"/>
      <c r="CN188" s="70"/>
      <c r="CO188" s="70"/>
      <c r="CP188" s="70"/>
      <c r="CQ188" s="52"/>
      <c r="CR188" s="54"/>
      <c r="CS188" s="54"/>
      <c r="CT188" s="54"/>
      <c r="CU188" s="54"/>
      <c r="CV188" s="54"/>
      <c r="CW188" s="56"/>
      <c r="CX188" s="54"/>
      <c r="CY188" s="54"/>
      <c r="CZ188" s="54"/>
    </row>
    <row r="189" spans="1:104" x14ac:dyDescent="0.25">
      <c r="A189" s="27"/>
      <c r="B189" s="27"/>
      <c r="C189" s="27"/>
      <c r="D189" s="27"/>
      <c r="E189" s="27"/>
      <c r="F189" s="27"/>
      <c r="G189" s="27"/>
      <c r="H189" s="27"/>
      <c r="I189" s="27"/>
      <c r="J189" s="27"/>
      <c r="K189" s="51"/>
      <c r="L189" s="51"/>
      <c r="M189" s="51"/>
      <c r="N189" s="51"/>
      <c r="O189" s="51"/>
      <c r="P189" s="51"/>
      <c r="Q189" s="51"/>
      <c r="R189" s="51"/>
      <c r="S189" s="51"/>
      <c r="T189" s="51"/>
      <c r="U189" s="52"/>
      <c r="V189" s="52"/>
      <c r="W189" s="52"/>
      <c r="X189" s="52"/>
      <c r="Y189" s="52"/>
      <c r="Z189" s="52"/>
      <c r="AA189" s="52"/>
      <c r="AB189" s="52"/>
      <c r="AC189" s="80" t="str">
        <f>INDEX('Detected Compounds limits'!$B$2:$I$50, MATCH($AF189,'Detected Compounds limits'!$B$2:$B$50, 0), MATCH(AC$4,'Detected Compounds limits'!$B$2:$I$2,0))</f>
        <v>x</v>
      </c>
      <c r="AD189" s="80"/>
      <c r="AE189" s="81"/>
      <c r="AF189" s="82" t="s">
        <v>45</v>
      </c>
      <c r="AG189" s="80">
        <v>8.1000000000000003E-2</v>
      </c>
      <c r="AH189" s="80">
        <v>8.8999999999999996E-2</v>
      </c>
      <c r="AI189" s="80">
        <v>7.1999999999999995E-2</v>
      </c>
      <c r="AJ189" s="80">
        <v>0.05</v>
      </c>
      <c r="AK189" s="80">
        <v>0.05</v>
      </c>
      <c r="AL189" s="80">
        <v>0.05</v>
      </c>
      <c r="AM189" s="80">
        <v>6.7000000000000004E-2</v>
      </c>
      <c r="AN189" s="80">
        <v>6.4000000000000001E-2</v>
      </c>
      <c r="AO189" s="80">
        <v>7.4999999999999997E-2</v>
      </c>
      <c r="AP189" s="83">
        <v>8.8999999999999996E-2</v>
      </c>
      <c r="AQ189" s="80">
        <f>INDEX('Detected Compounds limits'!$B$2:$H$50, MATCH($AF189,'Detected Compounds limits'!$B$2:$B$50, 0), MATCH(AQ$4,'Detected Compounds limits'!$B$2:$H$2,0))</f>
        <v>0.05</v>
      </c>
      <c r="AR189" s="80">
        <f>INDEX('Detected Compounds limits'!$B$2:$H$50, MATCH($AF189,'Detected Compounds limits'!$B$2:$B$50, 0), MATCH(AR$1,'Detected Compounds limits'!$B$2:$H$2,0))</f>
        <v>10</v>
      </c>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1"/>
      <c r="CA189" s="51"/>
      <c r="CB189" s="51"/>
      <c r="CC189" s="51"/>
      <c r="CD189" s="51"/>
      <c r="CE189" s="51"/>
      <c r="CF189" s="52"/>
      <c r="CG189" s="69"/>
      <c r="CH189" s="70"/>
      <c r="CI189" s="70"/>
      <c r="CJ189" s="70"/>
      <c r="CK189" s="70"/>
      <c r="CL189" s="70"/>
      <c r="CM189" s="70"/>
      <c r="CN189" s="70"/>
      <c r="CO189" s="70"/>
      <c r="CP189" s="70"/>
      <c r="CQ189" s="52"/>
      <c r="CR189" s="55"/>
      <c r="CS189" s="55"/>
      <c r="CT189" s="55"/>
      <c r="CU189" s="55" t="s">
        <v>209</v>
      </c>
      <c r="CV189" s="55" t="s">
        <v>209</v>
      </c>
      <c r="CW189" s="55" t="s">
        <v>209</v>
      </c>
      <c r="CX189" s="55"/>
      <c r="CY189" s="55"/>
      <c r="CZ189" s="55"/>
    </row>
    <row r="190" spans="1:104" x14ac:dyDescent="0.25">
      <c r="A190" s="27"/>
      <c r="B190" s="27"/>
      <c r="C190" s="27"/>
      <c r="D190" s="27"/>
      <c r="E190" s="27"/>
      <c r="F190" s="27"/>
      <c r="G190" s="27"/>
      <c r="H190" s="27"/>
      <c r="I190" s="27"/>
      <c r="J190" s="27"/>
      <c r="K190" s="51"/>
      <c r="L190" s="51"/>
      <c r="M190" s="51"/>
      <c r="N190" s="51"/>
      <c r="O190" s="51"/>
      <c r="P190" s="51"/>
      <c r="Q190" s="51"/>
      <c r="R190" s="51"/>
      <c r="S190" s="51"/>
      <c r="T190" s="51"/>
      <c r="U190" s="52"/>
      <c r="V190" s="52"/>
      <c r="W190" s="52"/>
      <c r="X190" s="52"/>
      <c r="Y190" s="52"/>
      <c r="Z190" s="52"/>
      <c r="AA190" s="52"/>
      <c r="AB190" s="52"/>
      <c r="AC190" s="80" t="str">
        <f>INDEX('Detected Compounds limits'!$B$2:$I$50, MATCH($AF190,'Detected Compounds limits'!$B$2:$B$50, 0), MATCH(AC$4,'Detected Compounds limits'!$B$2:$I$2,0))</f>
        <v xml:space="preserve"> </v>
      </c>
      <c r="AD190" s="80"/>
      <c r="AE190" s="81"/>
      <c r="AF190" s="82" t="s">
        <v>51</v>
      </c>
      <c r="AG190" s="80"/>
      <c r="AH190" s="80"/>
      <c r="AI190" s="80"/>
      <c r="AJ190" s="80">
        <v>2.8000000000000001E-2</v>
      </c>
      <c r="AK190" s="80"/>
      <c r="AL190" s="80"/>
      <c r="AM190" s="80"/>
      <c r="AN190" s="80"/>
      <c r="AO190" s="80"/>
      <c r="AP190" s="83">
        <v>2.8000000000000001E-2</v>
      </c>
      <c r="AQ190" s="80">
        <f>INDEX('Detected Compounds limits'!$B$2:$H$50, MATCH($AF190,'Detected Compounds limits'!$B$2:$B$50, 0), MATCH(AQ$4,'Detected Compounds limits'!$B$2:$H$2,0))</f>
        <v>1.7000000000000001E-2</v>
      </c>
      <c r="AR190" s="80">
        <f>INDEX('Detected Compounds limits'!$B$2:$H$50, MATCH($AF190,'Detected Compounds limits'!$B$2:$B$50, 0), MATCH(AR$1,'Detected Compounds limits'!$B$2:$H$2,0))</f>
        <v>0.1</v>
      </c>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1"/>
      <c r="CA190" s="51"/>
      <c r="CB190" s="51"/>
      <c r="CC190" s="51"/>
      <c r="CD190" s="51"/>
      <c r="CE190" s="51"/>
      <c r="CF190" s="52"/>
      <c r="CG190" s="69"/>
      <c r="CH190" s="70"/>
      <c r="CI190" s="70"/>
      <c r="CJ190" s="70"/>
      <c r="CK190" s="70"/>
      <c r="CL190" s="70"/>
      <c r="CM190" s="70"/>
      <c r="CN190" s="70"/>
      <c r="CO190" s="70"/>
      <c r="CP190" s="70"/>
      <c r="CQ190" s="52"/>
      <c r="CR190" s="54"/>
      <c r="CS190" s="54"/>
      <c r="CT190" s="54"/>
      <c r="CU190" s="54"/>
      <c r="CV190" s="54"/>
      <c r="CW190" s="56"/>
      <c r="CX190" s="54"/>
      <c r="CY190" s="54"/>
      <c r="CZ190" s="54"/>
    </row>
    <row r="191" spans="1:104" x14ac:dyDescent="0.25">
      <c r="A191" s="27"/>
      <c r="B191" s="27"/>
      <c r="C191" s="27"/>
      <c r="D191" s="27"/>
      <c r="E191" s="27"/>
      <c r="F191" s="27"/>
      <c r="G191" s="27"/>
      <c r="H191" s="27"/>
      <c r="I191" s="27"/>
      <c r="J191" s="27"/>
      <c r="K191" s="51"/>
      <c r="L191" s="51"/>
      <c r="M191" s="51"/>
      <c r="N191" s="51"/>
      <c r="O191" s="51"/>
      <c r="P191" s="51"/>
      <c r="Q191" s="51"/>
      <c r="R191" s="51"/>
      <c r="S191" s="51"/>
      <c r="T191" s="51"/>
      <c r="U191" s="52"/>
      <c r="V191" s="52"/>
      <c r="W191" s="52"/>
      <c r="X191" s="52"/>
      <c r="Y191" s="52"/>
      <c r="Z191" s="52"/>
      <c r="AA191" s="52"/>
      <c r="AB191" s="52"/>
      <c r="AC191" s="80" t="str">
        <f>INDEX('Detected Compounds limits'!$B$2:$I$50, MATCH($AF191,'Detected Compounds limits'!$B$2:$B$50, 0), MATCH(AC$4,'Detected Compounds limits'!$B$2:$I$2,0))</f>
        <v xml:space="preserve"> </v>
      </c>
      <c r="AD191" s="80" t="s">
        <v>118</v>
      </c>
      <c r="AE191" s="81"/>
      <c r="AF191" s="82" t="s">
        <v>39</v>
      </c>
      <c r="AG191" s="80"/>
      <c r="AH191" s="80">
        <v>8.5000000000000006E-2</v>
      </c>
      <c r="AI191" s="80"/>
      <c r="AJ191" s="80"/>
      <c r="AK191" s="80"/>
      <c r="AL191" s="80"/>
      <c r="AM191" s="80"/>
      <c r="AN191" s="80"/>
      <c r="AO191" s="80">
        <v>5.0999999999999997E-2</v>
      </c>
      <c r="AP191" s="83">
        <v>8.5000000000000006E-2</v>
      </c>
      <c r="AQ191" s="80">
        <f>INDEX('Detected Compounds limits'!$B$2:$H$50, MATCH($AF191,'Detected Compounds limits'!$B$2:$B$50, 0), MATCH(AQ$4,'Detected Compounds limits'!$B$2:$H$2,0))</f>
        <v>2.5000000000000001E-3</v>
      </c>
      <c r="AR191" s="80">
        <f>INDEX('Detected Compounds limits'!$B$2:$H$50, MATCH($AF191,'Detected Compounds limits'!$B$2:$B$50, 0), MATCH(AR$1,'Detected Compounds limits'!$B$2:$H$2,0))</f>
        <v>0.1</v>
      </c>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1"/>
      <c r="CA191" s="51"/>
      <c r="CB191" s="51"/>
      <c r="CC191" s="51"/>
      <c r="CD191" s="51"/>
      <c r="CE191" s="51"/>
      <c r="CF191" s="52"/>
      <c r="CG191" s="69"/>
      <c r="CH191" s="70"/>
      <c r="CI191" s="70"/>
      <c r="CJ191" s="70"/>
      <c r="CK191" s="70"/>
      <c r="CL191" s="70"/>
      <c r="CM191" s="70"/>
      <c r="CN191" s="70"/>
      <c r="CO191" s="70"/>
      <c r="CP191" s="70"/>
      <c r="CQ191" s="52"/>
      <c r="CR191" s="55"/>
      <c r="CS191" s="55"/>
      <c r="CT191" s="55"/>
      <c r="CU191" s="55"/>
      <c r="CV191" s="55"/>
      <c r="CW191" s="55"/>
      <c r="CX191" s="55"/>
      <c r="CY191" s="55"/>
      <c r="CZ191" s="55"/>
    </row>
    <row r="192" spans="1:104" x14ac:dyDescent="0.25">
      <c r="A192" s="27"/>
      <c r="B192" s="27"/>
      <c r="C192" s="27"/>
      <c r="D192" s="27"/>
      <c r="E192" s="27"/>
      <c r="F192" s="27"/>
      <c r="G192" s="27"/>
      <c r="H192" s="27"/>
      <c r="I192" s="27"/>
      <c r="J192" s="27"/>
      <c r="K192" s="51"/>
      <c r="L192" s="51"/>
      <c r="M192" s="51"/>
      <c r="N192" s="51"/>
      <c r="O192" s="51"/>
      <c r="P192" s="51"/>
      <c r="Q192" s="51"/>
      <c r="R192" s="51"/>
      <c r="S192" s="51"/>
      <c r="T192" s="51"/>
      <c r="U192" s="52"/>
      <c r="V192" s="52"/>
      <c r="W192" s="52"/>
      <c r="X192" s="52"/>
      <c r="Y192" s="52"/>
      <c r="Z192" s="52"/>
      <c r="AA192" s="52"/>
      <c r="AB192" s="52"/>
      <c r="AC192" s="80" t="str">
        <f>INDEX('Detected Compounds limits'!$B$2:$I$50, MATCH($AF192,'Detected Compounds limits'!$B$2:$B$50, 0), MATCH(AC$4,'Detected Compounds limits'!$B$2:$I$2,0))</f>
        <v xml:space="preserve"> </v>
      </c>
      <c r="AD192" s="80" t="s">
        <v>118</v>
      </c>
      <c r="AE192" s="81"/>
      <c r="AF192" s="82" t="s">
        <v>65</v>
      </c>
      <c r="AG192" s="80">
        <v>3.6999999999999998E-5</v>
      </c>
      <c r="AH192" s="80"/>
      <c r="AI192" s="80"/>
      <c r="AJ192" s="80"/>
      <c r="AK192" s="80"/>
      <c r="AL192" s="80"/>
      <c r="AM192" s="80"/>
      <c r="AN192" s="80"/>
      <c r="AO192" s="80"/>
      <c r="AP192" s="83">
        <v>3.6999999999999998E-5</v>
      </c>
      <c r="AQ192" s="80">
        <f>INDEX('Detected Compounds limits'!$B$2:$H$50, MATCH($AF192,'Detected Compounds limits'!$B$2:$B$50, 0), MATCH(AQ$4,'Detected Compounds limits'!$B$2:$H$2,0))</f>
        <v>3.0000000000000001E-5</v>
      </c>
      <c r="AR192" s="80">
        <f>INDEX('Detected Compounds limits'!$B$2:$H$50, MATCH($AF192,'Detected Compounds limits'!$B$2:$B$50, 0), MATCH(AR$1,'Detected Compounds limits'!$B$2:$H$2,0))</f>
        <v>0.1</v>
      </c>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1"/>
      <c r="CA192" s="51"/>
      <c r="CB192" s="51"/>
      <c r="CC192" s="51"/>
      <c r="CD192" s="51"/>
      <c r="CE192" s="51"/>
      <c r="CF192" s="52"/>
      <c r="CG192" s="69"/>
      <c r="CH192" s="70"/>
      <c r="CI192" s="70"/>
      <c r="CJ192" s="70"/>
      <c r="CK192" s="70"/>
      <c r="CL192" s="70"/>
      <c r="CM192" s="70"/>
      <c r="CN192" s="70"/>
      <c r="CO192" s="70"/>
      <c r="CP192" s="70"/>
      <c r="CQ192" s="52"/>
      <c r="CR192" s="54"/>
      <c r="CS192" s="54"/>
      <c r="CT192" s="54"/>
      <c r="CU192" s="54"/>
      <c r="CV192" s="54"/>
      <c r="CW192" s="56"/>
      <c r="CX192" s="54"/>
      <c r="CY192" s="54"/>
      <c r="CZ192" s="54"/>
    </row>
    <row r="193" spans="1:104" x14ac:dyDescent="0.25">
      <c r="A193" s="27"/>
      <c r="B193" s="27"/>
      <c r="C193" s="27"/>
      <c r="D193" s="27"/>
      <c r="E193" s="27"/>
      <c r="F193" s="27"/>
      <c r="G193" s="27"/>
      <c r="H193" s="27"/>
      <c r="I193" s="27"/>
      <c r="J193" s="27"/>
      <c r="K193" s="51"/>
      <c r="L193" s="51"/>
      <c r="M193" s="51"/>
      <c r="N193" s="51"/>
      <c r="O193" s="51"/>
      <c r="P193" s="51"/>
      <c r="Q193" s="51"/>
      <c r="R193" s="51"/>
      <c r="S193" s="51"/>
      <c r="T193" s="51"/>
      <c r="U193" s="52"/>
      <c r="V193" s="52"/>
      <c r="W193" s="52"/>
      <c r="X193" s="52"/>
      <c r="Y193" s="52"/>
      <c r="Z193" s="52"/>
      <c r="AA193" s="52"/>
      <c r="AB193" s="52"/>
      <c r="AC193" s="80" t="str">
        <f>INDEX('Detected Compounds limits'!$B$2:$I$50, MATCH($AF193,'Detected Compounds limits'!$B$2:$B$50, 0), MATCH(AC$4,'Detected Compounds limits'!$B$2:$I$2,0))</f>
        <v xml:space="preserve"> </v>
      </c>
      <c r="AD193" s="80"/>
      <c r="AE193" s="81"/>
      <c r="AF193" s="82" t="s">
        <v>53</v>
      </c>
      <c r="AG193" s="80">
        <v>5.0000000000000002E-5</v>
      </c>
      <c r="AH193" s="80"/>
      <c r="AI193" s="80"/>
      <c r="AJ193" s="80"/>
      <c r="AK193" s="80"/>
      <c r="AL193" s="80"/>
      <c r="AM193" s="80"/>
      <c r="AN193" s="80">
        <v>2.5999999999999998E-5</v>
      </c>
      <c r="AO193" s="80">
        <v>2.0000000000000002E-5</v>
      </c>
      <c r="AP193" s="83">
        <v>5.0000000000000002E-5</v>
      </c>
      <c r="AQ193" s="80">
        <f>INDEX('Detected Compounds limits'!$B$2:$H$50, MATCH($AF193,'Detected Compounds limits'!$B$2:$B$50, 0), MATCH(AQ$4,'Detected Compounds limits'!$B$2:$H$2,0))</f>
        <v>2.0000000000000002E-5</v>
      </c>
      <c r="AR193" s="80">
        <f>INDEX('Detected Compounds limits'!$B$2:$H$50, MATCH($AF193,'Detected Compounds limits'!$B$2:$B$50, 0), MATCH(AR$1,'Detected Compounds limits'!$B$2:$H$2,0))</f>
        <v>0.1</v>
      </c>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1"/>
      <c r="CA193" s="51"/>
      <c r="CB193" s="51"/>
      <c r="CC193" s="51"/>
      <c r="CD193" s="51"/>
      <c r="CE193" s="51"/>
      <c r="CF193" s="52"/>
      <c r="CG193" s="69"/>
      <c r="CH193" s="70"/>
      <c r="CI193" s="70"/>
      <c r="CJ193" s="70"/>
      <c r="CK193" s="70"/>
      <c r="CL193" s="70"/>
      <c r="CM193" s="70"/>
      <c r="CN193" s="70"/>
      <c r="CO193" s="70"/>
      <c r="CP193" s="70"/>
      <c r="CQ193" s="52"/>
      <c r="CR193" s="55"/>
      <c r="CS193" s="55"/>
      <c r="CT193" s="55"/>
      <c r="CU193" s="55"/>
      <c r="CV193" s="55"/>
      <c r="CW193" s="55"/>
      <c r="CX193" s="55"/>
      <c r="CY193" s="55"/>
      <c r="CZ193" s="55" t="s">
        <v>209</v>
      </c>
    </row>
    <row r="194" spans="1:104" x14ac:dyDescent="0.25">
      <c r="A194" s="27"/>
      <c r="B194" s="27"/>
      <c r="C194" s="27"/>
      <c r="D194" s="27"/>
      <c r="E194" s="27"/>
      <c r="F194" s="27"/>
      <c r="G194" s="27"/>
      <c r="H194" s="27"/>
      <c r="I194" s="27"/>
      <c r="J194" s="27"/>
      <c r="K194" s="51"/>
      <c r="L194" s="51"/>
      <c r="M194" s="51"/>
      <c r="N194" s="51"/>
      <c r="O194" s="51"/>
      <c r="P194" s="51"/>
      <c r="Q194" s="51"/>
      <c r="R194" s="51"/>
      <c r="S194" s="51"/>
      <c r="T194" s="51"/>
      <c r="U194" s="52"/>
      <c r="V194" s="52"/>
      <c r="W194" s="52"/>
      <c r="X194" s="52"/>
      <c r="Y194" s="52"/>
      <c r="Z194" s="52"/>
      <c r="AA194" s="52"/>
      <c r="AB194" s="52"/>
      <c r="AC194" s="80" t="str">
        <f>INDEX('Detected Compounds limits'!$B$2:$I$50, MATCH($AF194,'Detected Compounds limits'!$B$2:$B$50, 0), MATCH(AC$4,'Detected Compounds limits'!$B$2:$I$2,0))</f>
        <v>x</v>
      </c>
      <c r="AD194" s="80"/>
      <c r="AE194" s="81"/>
      <c r="AF194" s="82" t="s">
        <v>61</v>
      </c>
      <c r="AG194" s="80"/>
      <c r="AH194" s="80"/>
      <c r="AI194" s="80"/>
      <c r="AJ194" s="80"/>
      <c r="AK194" s="80"/>
      <c r="AL194" s="80"/>
      <c r="AM194" s="80"/>
      <c r="AN194" s="80">
        <v>3.1E-2</v>
      </c>
      <c r="AO194" s="80">
        <v>3.2000000000000001E-2</v>
      </c>
      <c r="AP194" s="83">
        <v>3.2000000000000001E-2</v>
      </c>
      <c r="AQ194" s="80">
        <f>INDEX('Detected Compounds limits'!$B$2:$H$50, MATCH($AF194,'Detected Compounds limits'!$B$2:$B$50, 0), MATCH(AQ$4,'Detected Compounds limits'!$B$2:$H$2,0))</f>
        <v>0.02</v>
      </c>
      <c r="AR194" s="80">
        <f>INDEX('Detected Compounds limits'!$B$2:$H$50, MATCH($AF194,'Detected Compounds limits'!$B$2:$B$50, 0), MATCH(AR$1,'Detected Compounds limits'!$B$2:$H$2,0))</f>
        <v>10</v>
      </c>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1"/>
      <c r="CA194" s="51"/>
      <c r="CB194" s="51"/>
      <c r="CC194" s="51"/>
      <c r="CD194" s="51"/>
      <c r="CE194" s="51"/>
      <c r="CF194" s="52"/>
      <c r="CG194" s="69"/>
      <c r="CH194" s="70"/>
      <c r="CI194" s="70"/>
      <c r="CJ194" s="70"/>
      <c r="CK194" s="70"/>
      <c r="CL194" s="70"/>
      <c r="CM194" s="70"/>
      <c r="CN194" s="70"/>
      <c r="CO194" s="70"/>
      <c r="CP194" s="70"/>
      <c r="CQ194" s="52"/>
      <c r="CR194" s="54"/>
      <c r="CS194" s="54"/>
      <c r="CT194" s="54"/>
      <c r="CU194" s="54"/>
      <c r="CV194" s="54"/>
      <c r="CW194" s="56"/>
      <c r="CX194" s="54"/>
      <c r="CY194" s="54"/>
      <c r="CZ194" s="54"/>
    </row>
    <row r="195" spans="1:104" x14ac:dyDescent="0.25">
      <c r="A195" s="27"/>
      <c r="B195" s="27"/>
      <c r="C195" s="27"/>
      <c r="D195" s="27"/>
      <c r="E195" s="27"/>
      <c r="F195" s="27"/>
      <c r="G195" s="27"/>
      <c r="H195" s="27"/>
      <c r="I195" s="27"/>
      <c r="J195" s="27"/>
      <c r="K195" s="51"/>
      <c r="L195" s="51"/>
      <c r="M195" s="51"/>
      <c r="N195" s="51"/>
      <c r="O195" s="51"/>
      <c r="P195" s="51"/>
      <c r="Q195" s="51"/>
      <c r="R195" s="51"/>
      <c r="S195" s="51"/>
      <c r="T195" s="51"/>
      <c r="U195" s="52"/>
      <c r="V195" s="52"/>
      <c r="W195" s="52"/>
      <c r="X195" s="52"/>
      <c r="Y195" s="52"/>
      <c r="Z195" s="52"/>
      <c r="AA195" s="52"/>
      <c r="AB195" s="52"/>
      <c r="AC195" s="80" t="str">
        <f>INDEX('Detected Compounds limits'!$B$2:$I$50, MATCH($AF195,'Detected Compounds limits'!$B$2:$B$50, 0), MATCH(AC$4,'Detected Compounds limits'!$B$2:$I$2,0))</f>
        <v>x</v>
      </c>
      <c r="AD195" s="80"/>
      <c r="AE195" s="81"/>
      <c r="AF195" s="82" t="s">
        <v>82</v>
      </c>
      <c r="AG195" s="80"/>
      <c r="AH195" s="80"/>
      <c r="AI195" s="80"/>
      <c r="AJ195" s="80"/>
      <c r="AK195" s="80"/>
      <c r="AL195" s="80"/>
      <c r="AM195" s="80"/>
      <c r="AN195" s="80">
        <v>0.02</v>
      </c>
      <c r="AO195" s="80">
        <v>0.02</v>
      </c>
      <c r="AP195" s="83">
        <v>0.02</v>
      </c>
      <c r="AQ195" s="80">
        <f>INDEX('Detected Compounds limits'!$B$2:$H$50, MATCH($AF195,'Detected Compounds limits'!$B$2:$B$50, 0), MATCH(AQ$4,'Detected Compounds limits'!$B$2:$H$2,0))</f>
        <v>0.02</v>
      </c>
      <c r="AR195" s="80">
        <f>INDEX('Detected Compounds limits'!$B$2:$H$50, MATCH($AF195,'Detected Compounds limits'!$B$2:$B$50, 0), MATCH(AR$1,'Detected Compounds limits'!$B$2:$H$2,0))</f>
        <v>10</v>
      </c>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1"/>
      <c r="CA195" s="51"/>
      <c r="CB195" s="51"/>
      <c r="CC195" s="51"/>
      <c r="CD195" s="51"/>
      <c r="CE195" s="51"/>
      <c r="CF195" s="52"/>
      <c r="CG195" s="69"/>
      <c r="CH195" s="70"/>
      <c r="CI195" s="70"/>
      <c r="CJ195" s="70"/>
      <c r="CK195" s="70"/>
      <c r="CL195" s="70"/>
      <c r="CM195" s="70"/>
      <c r="CN195" s="70"/>
      <c r="CO195" s="70"/>
      <c r="CP195" s="70"/>
      <c r="CQ195" s="52"/>
      <c r="CR195" s="55"/>
      <c r="CS195" s="55"/>
      <c r="CT195" s="55"/>
      <c r="CU195" s="55"/>
      <c r="CV195" s="55"/>
      <c r="CW195" s="55"/>
      <c r="CX195" s="55"/>
      <c r="CY195" s="55" t="s">
        <v>209</v>
      </c>
      <c r="CZ195" s="55" t="s">
        <v>209</v>
      </c>
    </row>
    <row r="196" spans="1:104" x14ac:dyDescent="0.25">
      <c r="A196" s="27"/>
      <c r="B196" s="27"/>
      <c r="C196" s="27"/>
      <c r="D196" s="27"/>
      <c r="E196" s="27"/>
      <c r="F196" s="27"/>
      <c r="G196" s="27"/>
      <c r="H196" s="27"/>
      <c r="I196" s="27"/>
      <c r="J196" s="27"/>
      <c r="K196" s="51"/>
      <c r="L196" s="51"/>
      <c r="M196" s="51"/>
      <c r="N196" s="51"/>
      <c r="O196" s="51"/>
      <c r="P196" s="51"/>
      <c r="Q196" s="51"/>
      <c r="R196" s="51"/>
      <c r="S196" s="51"/>
      <c r="T196" s="51"/>
      <c r="U196" s="52" t="s">
        <v>253</v>
      </c>
      <c r="V196" s="52"/>
      <c r="W196" s="52"/>
      <c r="X196" s="52"/>
      <c r="Y196" s="52"/>
      <c r="Z196" s="52"/>
      <c r="AA196" s="52"/>
      <c r="AB196" s="52"/>
      <c r="AC196" s="80" t="str">
        <f>INDEX('Detected Compounds limits'!$B$2:$I$50, MATCH($AF196,'Detected Compounds limits'!$B$2:$B$50, 0), MATCH(AC$4,'Detected Compounds limits'!$B$2:$I$2,0))</f>
        <v>x</v>
      </c>
      <c r="AD196" s="80"/>
      <c r="AE196" s="81"/>
      <c r="AF196" s="82" t="s">
        <v>83</v>
      </c>
      <c r="AG196" s="80"/>
      <c r="AH196" s="80">
        <v>0.05</v>
      </c>
      <c r="AI196" s="80"/>
      <c r="AJ196" s="80"/>
      <c r="AK196" s="80"/>
      <c r="AL196" s="80"/>
      <c r="AM196" s="80">
        <v>0.05</v>
      </c>
      <c r="AN196" s="80">
        <v>5.6000000000000001E-2</v>
      </c>
      <c r="AO196" s="80">
        <v>6.5000000000000002E-2</v>
      </c>
      <c r="AP196" s="83">
        <v>6.5000000000000002E-2</v>
      </c>
      <c r="AQ196" s="80">
        <f>INDEX('Detected Compounds limits'!$B$2:$H$50, MATCH($AF196,'Detected Compounds limits'!$B$2:$B$50, 0), MATCH(AQ$4,'Detected Compounds limits'!$B$2:$H$2,0))</f>
        <v>0.05</v>
      </c>
      <c r="AR196" s="80">
        <f>INDEX('Detected Compounds limits'!$B$2:$H$50, MATCH($AF196,'Detected Compounds limits'!$B$2:$B$50, 0), MATCH(AR$1,'Detected Compounds limits'!$B$2:$H$2,0))</f>
        <v>10</v>
      </c>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1"/>
      <c r="CA196" s="51"/>
      <c r="CB196" s="51"/>
      <c r="CC196" s="51"/>
      <c r="CD196" s="51"/>
      <c r="CE196" s="51"/>
      <c r="CF196" s="52"/>
      <c r="CG196" s="69"/>
      <c r="CH196" s="70"/>
      <c r="CI196" s="70"/>
      <c r="CJ196" s="70"/>
      <c r="CK196" s="70"/>
      <c r="CL196" s="70"/>
      <c r="CM196" s="70"/>
      <c r="CN196" s="70"/>
      <c r="CO196" s="70"/>
      <c r="CP196" s="70"/>
      <c r="CQ196" s="52"/>
      <c r="CR196" s="54"/>
      <c r="CS196" s="54" t="s">
        <v>209</v>
      </c>
      <c r="CT196" s="54"/>
      <c r="CU196" s="54"/>
      <c r="CV196" s="54"/>
      <c r="CW196" s="56"/>
      <c r="CX196" s="54" t="s">
        <v>209</v>
      </c>
      <c r="CY196" s="54"/>
      <c r="CZ196" s="54"/>
    </row>
    <row r="197" spans="1:104" x14ac:dyDescent="0.25">
      <c r="A197" s="27"/>
      <c r="B197" s="27"/>
      <c r="C197" s="27"/>
      <c r="D197" s="27"/>
      <c r="E197" s="27"/>
      <c r="F197" s="27"/>
      <c r="G197" s="27"/>
      <c r="H197" s="27"/>
      <c r="I197" s="27"/>
      <c r="J197" s="27"/>
      <c r="K197" s="51"/>
      <c r="L197" s="51"/>
      <c r="M197" s="51"/>
      <c r="N197" s="51"/>
      <c r="O197" s="51"/>
      <c r="P197" s="51"/>
      <c r="Q197" s="51"/>
      <c r="R197" s="51"/>
      <c r="S197" s="51"/>
      <c r="T197" s="51"/>
      <c r="U197" s="52" t="s">
        <v>270</v>
      </c>
      <c r="V197" s="52"/>
      <c r="W197" s="52"/>
      <c r="X197" s="52"/>
      <c r="Y197" s="52"/>
      <c r="Z197" s="52"/>
      <c r="AA197" s="52"/>
      <c r="AB197" s="52"/>
      <c r="AC197" s="80" t="str">
        <f>INDEX('Detected Compounds limits'!$B$2:$I$50, MATCH($AF197,'Detected Compounds limits'!$B$2:$B$50, 0), MATCH(AC$4,'Detected Compounds limits'!$B$2:$I$2,0))</f>
        <v>x</v>
      </c>
      <c r="AD197" s="80"/>
      <c r="AE197" s="81"/>
      <c r="AF197" s="82" t="s">
        <v>63</v>
      </c>
      <c r="AG197" s="80">
        <v>0.02</v>
      </c>
      <c r="AH197" s="80"/>
      <c r="AI197" s="80"/>
      <c r="AJ197" s="80"/>
      <c r="AK197" s="80"/>
      <c r="AL197" s="80"/>
      <c r="AM197" s="80">
        <v>0.02</v>
      </c>
      <c r="AN197" s="80">
        <v>0.02</v>
      </c>
      <c r="AO197" s="80">
        <v>0.02</v>
      </c>
      <c r="AP197" s="83">
        <v>0.02</v>
      </c>
      <c r="AQ197" s="80">
        <f>INDEX('Detected Compounds limits'!$B$2:$H$50, MATCH($AF197,'Detected Compounds limits'!$B$2:$B$50, 0), MATCH(AQ$4,'Detected Compounds limits'!$B$2:$H$2,0))</f>
        <v>0.02</v>
      </c>
      <c r="AR197" s="80">
        <f>INDEX('Detected Compounds limits'!$B$2:$H$50, MATCH($AF197,'Detected Compounds limits'!$B$2:$B$50, 0), MATCH(AR$1,'Detected Compounds limits'!$B$2:$H$2,0))</f>
        <v>10</v>
      </c>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1"/>
      <c r="CA197" s="51"/>
      <c r="CB197" s="51"/>
      <c r="CC197" s="51"/>
      <c r="CD197" s="51"/>
      <c r="CE197" s="51"/>
      <c r="CF197" s="52"/>
      <c r="CG197" s="69"/>
      <c r="CH197" s="70"/>
      <c r="CI197" s="70"/>
      <c r="CJ197" s="70"/>
      <c r="CK197" s="70"/>
      <c r="CL197" s="70"/>
      <c r="CM197" s="70"/>
      <c r="CN197" s="70"/>
      <c r="CO197" s="70"/>
      <c r="CP197" s="70"/>
      <c r="CQ197" s="52"/>
      <c r="CR197" s="55" t="s">
        <v>209</v>
      </c>
      <c r="CS197" s="55"/>
      <c r="CT197" s="55"/>
      <c r="CU197" s="55"/>
      <c r="CV197" s="55"/>
      <c r="CW197" s="55"/>
      <c r="CX197" s="55" t="s">
        <v>209</v>
      </c>
      <c r="CY197" s="55" t="s">
        <v>209</v>
      </c>
      <c r="CZ197" s="55" t="s">
        <v>209</v>
      </c>
    </row>
    <row r="198" spans="1:104" x14ac:dyDescent="0.25">
      <c r="A198" s="27"/>
      <c r="B198" s="27"/>
      <c r="C198" s="27"/>
      <c r="D198" s="27"/>
      <c r="E198" s="27"/>
      <c r="F198" s="27"/>
      <c r="G198" s="27"/>
      <c r="H198" s="27"/>
      <c r="I198" s="27"/>
      <c r="J198" s="27"/>
      <c r="K198" s="51"/>
      <c r="L198" s="51"/>
      <c r="M198" s="51"/>
      <c r="N198" s="51"/>
      <c r="O198" s="51"/>
      <c r="P198" s="51"/>
      <c r="Q198" s="51"/>
      <c r="R198" s="51"/>
      <c r="S198" s="51"/>
      <c r="T198" s="51"/>
      <c r="U198" s="52" t="s">
        <v>271</v>
      </c>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1"/>
      <c r="CA198" s="51"/>
      <c r="CB198" s="51"/>
      <c r="CC198" s="51"/>
      <c r="CD198" s="51"/>
      <c r="CE198" s="51"/>
      <c r="CF198" s="52"/>
      <c r="CG198" s="69"/>
      <c r="CH198" s="70"/>
      <c r="CI198" s="70"/>
      <c r="CJ198" s="70"/>
      <c r="CK198" s="70"/>
      <c r="CL198" s="70"/>
      <c r="CM198" s="70"/>
      <c r="CN198" s="70"/>
      <c r="CO198" s="70"/>
      <c r="CP198" s="70"/>
      <c r="CQ198" s="52"/>
      <c r="CR198" s="53"/>
      <c r="CS198" s="53"/>
      <c r="CT198" s="53"/>
      <c r="CU198" s="53"/>
      <c r="CV198" s="53"/>
      <c r="CW198" s="53"/>
      <c r="CX198" s="53"/>
      <c r="CY198" s="53"/>
      <c r="CZ198" s="53"/>
    </row>
    <row r="199" spans="1:104" x14ac:dyDescent="0.25">
      <c r="A199" s="27"/>
      <c r="B199" s="27"/>
      <c r="C199" s="27"/>
      <c r="D199" s="27"/>
      <c r="E199" s="27"/>
      <c r="F199" s="27"/>
      <c r="G199" s="27"/>
      <c r="H199" s="27"/>
      <c r="I199" s="27"/>
      <c r="J199" s="27"/>
      <c r="K199" s="51"/>
      <c r="L199" s="51"/>
      <c r="M199" s="51"/>
      <c r="N199" s="51"/>
      <c r="O199" s="51"/>
      <c r="P199" s="51"/>
      <c r="Q199" s="51"/>
      <c r="R199" s="51"/>
      <c r="S199" s="51"/>
      <c r="T199" s="51"/>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1"/>
      <c r="CA199" s="51"/>
      <c r="CB199" s="51"/>
      <c r="CC199" s="51"/>
      <c r="CD199" s="51"/>
      <c r="CE199" s="51"/>
      <c r="CF199" s="52"/>
      <c r="CG199" s="69"/>
      <c r="CH199" s="70"/>
      <c r="CI199" s="70"/>
      <c r="CJ199" s="70"/>
      <c r="CK199" s="70"/>
      <c r="CL199" s="70"/>
      <c r="CM199" s="70"/>
      <c r="CN199" s="70"/>
      <c r="CO199" s="70"/>
      <c r="CP199" s="70"/>
      <c r="CQ199" s="52"/>
      <c r="CR199" s="53"/>
      <c r="CS199" s="53"/>
      <c r="CT199" s="53"/>
      <c r="CU199" s="53"/>
      <c r="CV199" s="53"/>
      <c r="CW199" s="53"/>
      <c r="CX199" s="53"/>
      <c r="CY199" s="53"/>
      <c r="CZ199" s="53"/>
    </row>
    <row r="200" spans="1:104" x14ac:dyDescent="0.25">
      <c r="A200" s="27"/>
      <c r="B200" s="27"/>
      <c r="C200" s="27"/>
      <c r="D200" s="27"/>
      <c r="E200" s="27"/>
      <c r="F200" s="27"/>
      <c r="G200" s="27"/>
      <c r="H200" s="27"/>
      <c r="I200" s="27"/>
      <c r="J200" s="27"/>
      <c r="K200" s="51"/>
      <c r="L200" s="51"/>
      <c r="M200" s="51"/>
      <c r="N200" s="51"/>
      <c r="O200" s="51"/>
      <c r="P200" s="51"/>
      <c r="Q200" s="51"/>
      <c r="R200" s="51"/>
      <c r="S200" s="51"/>
      <c r="T200" s="51"/>
      <c r="U200" s="52" t="s">
        <v>254</v>
      </c>
      <c r="V200" s="52"/>
      <c r="W200" s="52"/>
      <c r="X200" s="52"/>
      <c r="Y200" s="52"/>
      <c r="Z200" s="52"/>
      <c r="AA200" s="52"/>
      <c r="AB200" s="52"/>
      <c r="AC200" s="52"/>
      <c r="AD200" s="52"/>
      <c r="AE200" s="52"/>
      <c r="AF200" s="52" t="str">
        <f>AF179</f>
        <v xml:space="preserve"> Seematte/ Hellsee</v>
      </c>
      <c r="AG200" s="90" t="str">
        <f>AG180</f>
        <v>30/03</v>
      </c>
      <c r="AH200" s="90" t="str">
        <f t="shared" ref="AH200:AO200" si="41">AH180</f>
        <v>27/04</v>
      </c>
      <c r="AI200" s="90" t="str">
        <f t="shared" si="41"/>
        <v>25/05</v>
      </c>
      <c r="AJ200" s="90" t="str">
        <f t="shared" si="41"/>
        <v>22/06</v>
      </c>
      <c r="AK200" s="90" t="str">
        <f t="shared" si="41"/>
        <v>21/07</v>
      </c>
      <c r="AL200" s="90" t="str">
        <f t="shared" si="41"/>
        <v>17/08</v>
      </c>
      <c r="AM200" s="90" t="str">
        <f t="shared" si="41"/>
        <v>13/09</v>
      </c>
      <c r="AN200" s="90" t="str">
        <f t="shared" si="41"/>
        <v>12/10</v>
      </c>
      <c r="AO200" s="90" t="str">
        <f t="shared" si="41"/>
        <v>08/11</v>
      </c>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1"/>
      <c r="CA200" s="51"/>
      <c r="CB200" s="51"/>
      <c r="CC200" s="51"/>
      <c r="CD200" s="51"/>
      <c r="CE200" s="51"/>
      <c r="CF200" s="52"/>
      <c r="CG200" s="57" t="s">
        <v>238</v>
      </c>
      <c r="CH200" s="90" t="s">
        <v>114</v>
      </c>
      <c r="CI200" s="90" t="s">
        <v>113</v>
      </c>
      <c r="CJ200" s="90" t="s">
        <v>112</v>
      </c>
      <c r="CK200" s="90" t="s">
        <v>107</v>
      </c>
      <c r="CL200" s="90" t="s">
        <v>111</v>
      </c>
      <c r="CM200" s="90" t="s">
        <v>98</v>
      </c>
      <c r="CN200" s="90" t="s">
        <v>97</v>
      </c>
      <c r="CO200" s="90" t="s">
        <v>96</v>
      </c>
      <c r="CP200" s="90" t="s">
        <v>95</v>
      </c>
      <c r="CQ200" s="52"/>
      <c r="CR200" s="53"/>
      <c r="CS200" s="53"/>
      <c r="CT200" s="53"/>
      <c r="CU200" s="53"/>
      <c r="CV200" s="53"/>
      <c r="CW200" s="53"/>
      <c r="CX200" s="53"/>
      <c r="CY200" s="53"/>
      <c r="CZ200" s="53"/>
    </row>
    <row r="201" spans="1:104" x14ac:dyDescent="0.25">
      <c r="A201" s="27"/>
      <c r="B201" s="27"/>
      <c r="C201" s="27"/>
      <c r="D201" s="27"/>
      <c r="E201" s="27"/>
      <c r="F201" s="27"/>
      <c r="G201" s="27"/>
      <c r="H201" s="27"/>
      <c r="I201" s="27"/>
      <c r="J201" s="27"/>
      <c r="K201" s="51"/>
      <c r="L201" s="51"/>
      <c r="M201" s="51"/>
      <c r="N201" s="51"/>
      <c r="O201" s="51"/>
      <c r="P201" s="51"/>
      <c r="Q201" s="51"/>
      <c r="R201" s="51"/>
      <c r="S201" s="51"/>
      <c r="T201" s="51"/>
      <c r="U201" s="52"/>
      <c r="V201" s="52"/>
      <c r="W201" s="52"/>
      <c r="X201" s="52"/>
      <c r="Y201" s="52"/>
      <c r="Z201" s="52"/>
      <c r="AA201" s="52"/>
      <c r="AB201" s="52"/>
      <c r="AC201" s="52"/>
      <c r="AD201" s="52"/>
      <c r="AE201" s="52"/>
      <c r="AF201" s="46" t="s">
        <v>212</v>
      </c>
      <c r="AG201" s="91">
        <f t="shared" ref="AG201:AO201" si="42">SUMPRODUCT(($AC181:$AC197&lt;&gt;"x")*($AE181:$AE197&lt;&gt;"x")*(CR181:CR197="&lt;")*(AG181:AG197&gt;$AR181:$AR197))</f>
        <v>0</v>
      </c>
      <c r="AH201" s="91">
        <f t="shared" si="42"/>
        <v>0</v>
      </c>
      <c r="AI201" s="91">
        <f t="shared" si="42"/>
        <v>0</v>
      </c>
      <c r="AJ201" s="91">
        <f t="shared" si="42"/>
        <v>0</v>
      </c>
      <c r="AK201" s="91">
        <f t="shared" si="42"/>
        <v>0</v>
      </c>
      <c r="AL201" s="91">
        <f t="shared" si="42"/>
        <v>0</v>
      </c>
      <c r="AM201" s="91">
        <f t="shared" si="42"/>
        <v>0</v>
      </c>
      <c r="AN201" s="91">
        <f t="shared" si="42"/>
        <v>0</v>
      </c>
      <c r="AO201" s="91">
        <f t="shared" si="42"/>
        <v>0</v>
      </c>
      <c r="AP201" s="84"/>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1"/>
      <c r="CA201" s="51"/>
      <c r="CB201" s="51"/>
      <c r="CC201" s="51"/>
      <c r="CD201" s="51"/>
      <c r="CE201" s="51"/>
      <c r="CF201" s="52"/>
      <c r="CG201" s="104" t="s">
        <v>212</v>
      </c>
      <c r="CH201" s="91">
        <v>0</v>
      </c>
      <c r="CI201" s="91">
        <v>0</v>
      </c>
      <c r="CJ201" s="91">
        <v>0</v>
      </c>
      <c r="CK201" s="91">
        <v>0</v>
      </c>
      <c r="CL201" s="91">
        <v>0</v>
      </c>
      <c r="CM201" s="91">
        <v>0</v>
      </c>
      <c r="CN201" s="91">
        <v>0</v>
      </c>
      <c r="CO201" s="91">
        <v>0</v>
      </c>
      <c r="CP201" s="91">
        <v>0</v>
      </c>
      <c r="CQ201" s="52"/>
      <c r="CR201" s="53"/>
      <c r="CS201" s="53"/>
      <c r="CT201" s="53"/>
      <c r="CU201" s="53"/>
      <c r="CV201" s="53"/>
      <c r="CW201" s="53"/>
      <c r="CX201" s="53"/>
      <c r="CY201" s="53"/>
      <c r="CZ201" s="53"/>
    </row>
    <row r="202" spans="1:104" x14ac:dyDescent="0.25">
      <c r="A202" s="27"/>
      <c r="B202" s="27"/>
      <c r="C202" s="27"/>
      <c r="D202" s="27"/>
      <c r="E202" s="27"/>
      <c r="F202" s="27"/>
      <c r="G202" s="27"/>
      <c r="H202" s="27"/>
      <c r="I202" s="27"/>
      <c r="J202" s="27"/>
      <c r="K202" s="51"/>
      <c r="L202" s="51"/>
      <c r="M202" s="51"/>
      <c r="N202" s="51"/>
      <c r="O202" s="51"/>
      <c r="P202" s="51"/>
      <c r="Q202" s="51"/>
      <c r="R202" s="51"/>
      <c r="S202" s="51"/>
      <c r="T202" s="51"/>
      <c r="U202" s="52"/>
      <c r="V202" s="52"/>
      <c r="W202" s="52"/>
      <c r="X202" s="52"/>
      <c r="Y202" s="52"/>
      <c r="Z202" s="52"/>
      <c r="AA202" s="52"/>
      <c r="AB202" s="52"/>
      <c r="AC202" s="52"/>
      <c r="AD202" s="52"/>
      <c r="AE202" s="52"/>
      <c r="AF202" s="45" t="s">
        <v>201</v>
      </c>
      <c r="AG202" s="91">
        <f t="shared" ref="AG202:AO202" si="43">SUMPRODUCT(($AC181:$AC197&lt;&gt;"x")*($AE181:$AE197&lt;&gt;"x")*(CR181:CR197&lt;&gt;"&lt;")*(AG181:AG197&gt;$AR181:$AR197))</f>
        <v>0</v>
      </c>
      <c r="AH202" s="91">
        <f t="shared" si="43"/>
        <v>0</v>
      </c>
      <c r="AI202" s="91">
        <f t="shared" si="43"/>
        <v>0</v>
      </c>
      <c r="AJ202" s="91">
        <f t="shared" si="43"/>
        <v>0</v>
      </c>
      <c r="AK202" s="91">
        <f t="shared" si="43"/>
        <v>0</v>
      </c>
      <c r="AL202" s="91">
        <f t="shared" si="43"/>
        <v>0</v>
      </c>
      <c r="AM202" s="91">
        <f t="shared" si="43"/>
        <v>0</v>
      </c>
      <c r="AN202" s="91">
        <f t="shared" si="43"/>
        <v>0</v>
      </c>
      <c r="AO202" s="91">
        <f t="shared" si="43"/>
        <v>0</v>
      </c>
      <c r="AP202" s="84"/>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1"/>
      <c r="CA202" s="51"/>
      <c r="CB202" s="51"/>
      <c r="CC202" s="51"/>
      <c r="CD202" s="51"/>
      <c r="CE202" s="51"/>
      <c r="CF202" s="52"/>
      <c r="CG202" s="58" t="s">
        <v>201</v>
      </c>
      <c r="CH202" s="91">
        <v>0</v>
      </c>
      <c r="CI202" s="91">
        <v>0</v>
      </c>
      <c r="CJ202" s="91">
        <v>0</v>
      </c>
      <c r="CK202" s="91">
        <v>0</v>
      </c>
      <c r="CL202" s="91">
        <v>0</v>
      </c>
      <c r="CM202" s="91">
        <v>0</v>
      </c>
      <c r="CN202" s="91">
        <v>0</v>
      </c>
      <c r="CO202" s="91">
        <v>0</v>
      </c>
      <c r="CP202" s="91">
        <v>0</v>
      </c>
      <c r="CQ202" s="52"/>
      <c r="CR202" s="53"/>
      <c r="CS202" s="53"/>
      <c r="CT202" s="53"/>
      <c r="CU202" s="53"/>
      <c r="CV202" s="53"/>
      <c r="CW202" s="53"/>
      <c r="CX202" s="53"/>
      <c r="CY202" s="53"/>
      <c r="CZ202" s="53"/>
    </row>
    <row r="203" spans="1:104" x14ac:dyDescent="0.25">
      <c r="A203" s="27"/>
      <c r="B203" s="27"/>
      <c r="C203" s="27"/>
      <c r="D203" s="27"/>
      <c r="E203" s="27"/>
      <c r="F203" s="27"/>
      <c r="G203" s="27"/>
      <c r="H203" s="27"/>
      <c r="I203" s="27"/>
      <c r="J203" s="27"/>
      <c r="K203" s="51"/>
      <c r="L203" s="51"/>
      <c r="M203" s="51"/>
      <c r="N203" s="51"/>
      <c r="O203" s="51"/>
      <c r="P203" s="51"/>
      <c r="Q203" s="51"/>
      <c r="R203" s="51"/>
      <c r="S203" s="51"/>
      <c r="T203" s="51"/>
      <c r="U203" s="52"/>
      <c r="V203" s="52"/>
      <c r="W203" s="52"/>
      <c r="X203" s="52"/>
      <c r="Y203" s="52"/>
      <c r="Z203" s="52"/>
      <c r="AA203" s="52"/>
      <c r="AB203" s="52"/>
      <c r="AC203" s="52"/>
      <c r="AD203" s="52"/>
      <c r="AE203" s="52"/>
      <c r="AF203" s="40" t="s">
        <v>211</v>
      </c>
      <c r="AG203" s="91">
        <f t="shared" ref="AG203:AO203" si="44">SUMPRODUCT((AG181:AG197&gt;=$AQ181:$AQ197)*($AC181:$AC197&lt;&gt;"x")*($AE181:$AE197&lt;&gt;"x")*(CR181:CR197&lt;&gt;"&lt;")*(AG181:AG197&lt;=$AR181:$AR197))</f>
        <v>6</v>
      </c>
      <c r="AH203" s="91">
        <f t="shared" si="44"/>
        <v>2</v>
      </c>
      <c r="AI203" s="91">
        <f t="shared" si="44"/>
        <v>1</v>
      </c>
      <c r="AJ203" s="91">
        <f t="shared" si="44"/>
        <v>1</v>
      </c>
      <c r="AK203" s="91">
        <f t="shared" si="44"/>
        <v>0</v>
      </c>
      <c r="AL203" s="91">
        <f t="shared" si="44"/>
        <v>0</v>
      </c>
      <c r="AM203" s="91">
        <f t="shared" si="44"/>
        <v>0</v>
      </c>
      <c r="AN203" s="91">
        <f t="shared" si="44"/>
        <v>1</v>
      </c>
      <c r="AO203" s="91">
        <f t="shared" si="44"/>
        <v>1</v>
      </c>
      <c r="AP203" s="85"/>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1"/>
      <c r="CA203" s="51"/>
      <c r="CB203" s="51"/>
      <c r="CC203" s="51"/>
      <c r="CD203" s="51"/>
      <c r="CE203" s="51"/>
      <c r="CF203" s="52"/>
      <c r="CG203" s="59" t="s">
        <v>211</v>
      </c>
      <c r="CH203" s="91">
        <v>4</v>
      </c>
      <c r="CI203" s="91">
        <v>1</v>
      </c>
      <c r="CJ203" s="91">
        <v>1</v>
      </c>
      <c r="CK203" s="91">
        <v>1</v>
      </c>
      <c r="CL203" s="91">
        <v>0</v>
      </c>
      <c r="CM203" s="91">
        <v>0</v>
      </c>
      <c r="CN203" s="91">
        <v>0</v>
      </c>
      <c r="CO203" s="91">
        <v>1</v>
      </c>
      <c r="CP203" s="91">
        <v>0</v>
      </c>
      <c r="CQ203" s="52"/>
      <c r="CR203" s="53"/>
      <c r="CS203" s="53"/>
      <c r="CT203" s="53"/>
      <c r="CU203" s="53"/>
      <c r="CV203" s="53"/>
      <c r="CW203" s="53"/>
      <c r="CX203" s="53"/>
      <c r="CY203" s="53"/>
      <c r="CZ203" s="53"/>
    </row>
    <row r="204" spans="1:104" x14ac:dyDescent="0.25">
      <c r="A204" s="27"/>
      <c r="B204" s="27"/>
      <c r="C204" s="27"/>
      <c r="D204" s="27"/>
      <c r="E204" s="27"/>
      <c r="F204" s="27"/>
      <c r="G204" s="27"/>
      <c r="H204" s="27"/>
      <c r="I204" s="27"/>
      <c r="J204" s="27"/>
      <c r="K204" s="51"/>
      <c r="L204" s="51"/>
      <c r="M204" s="51"/>
      <c r="N204" s="51"/>
      <c r="O204" s="51"/>
      <c r="P204" s="51"/>
      <c r="Q204" s="51"/>
      <c r="R204" s="51"/>
      <c r="S204" s="51"/>
      <c r="T204" s="51"/>
      <c r="U204" s="52"/>
      <c r="V204" s="52"/>
      <c r="W204" s="52"/>
      <c r="X204" s="52"/>
      <c r="Y204" s="52"/>
      <c r="Z204" s="52"/>
      <c r="AA204" s="52"/>
      <c r="AB204" s="52"/>
      <c r="AC204" s="52"/>
      <c r="AD204" s="52"/>
      <c r="AE204" s="52"/>
      <c r="AF204" s="27" t="s">
        <v>202</v>
      </c>
      <c r="AG204" s="92">
        <f t="shared" ref="AG204:AO204" si="45">SUMPRODUCT(($AC181:$AC197&lt;&gt;"x")*($AE181:$AE197&lt;&gt;"x")*(AG181:AG197&gt;0)*(CR181:CR197="&lt;")*(AG181:AG197&lt;=$AQ181:$AQ197)*(AG181:AG197&lt;=$AR181:$AR197))</f>
        <v>2</v>
      </c>
      <c r="AH204" s="92">
        <f t="shared" si="45"/>
        <v>0</v>
      </c>
      <c r="AI204" s="92">
        <f t="shared" si="45"/>
        <v>1</v>
      </c>
      <c r="AJ204" s="92">
        <f t="shared" si="45"/>
        <v>0</v>
      </c>
      <c r="AK204" s="92">
        <f t="shared" si="45"/>
        <v>1</v>
      </c>
      <c r="AL204" s="92">
        <f t="shared" si="45"/>
        <v>0</v>
      </c>
      <c r="AM204" s="92">
        <f t="shared" si="45"/>
        <v>0</v>
      </c>
      <c r="AN204" s="92">
        <f t="shared" si="45"/>
        <v>0</v>
      </c>
      <c r="AO204" s="92">
        <f t="shared" si="45"/>
        <v>2</v>
      </c>
      <c r="AP204" s="84"/>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1"/>
      <c r="CA204" s="51"/>
      <c r="CB204" s="51"/>
      <c r="CC204" s="51"/>
      <c r="CD204" s="51"/>
      <c r="CE204" s="51"/>
      <c r="CF204" s="52"/>
      <c r="CG204" s="60" t="s">
        <v>202</v>
      </c>
      <c r="CH204" s="92">
        <v>2</v>
      </c>
      <c r="CI204" s="92">
        <v>0</v>
      </c>
      <c r="CJ204" s="92">
        <v>1</v>
      </c>
      <c r="CK204" s="92">
        <v>0</v>
      </c>
      <c r="CL204" s="92">
        <v>1</v>
      </c>
      <c r="CM204" s="92">
        <v>0</v>
      </c>
      <c r="CN204" s="92">
        <v>0</v>
      </c>
      <c r="CO204" s="92">
        <v>0</v>
      </c>
      <c r="CP204" s="92">
        <v>2</v>
      </c>
      <c r="CQ204" s="52"/>
      <c r="CR204" s="53"/>
      <c r="CS204" s="53"/>
      <c r="CT204" s="53"/>
      <c r="CU204" s="53"/>
      <c r="CV204" s="53"/>
      <c r="CW204" s="53"/>
      <c r="CX204" s="53"/>
      <c r="CY204" s="53"/>
      <c r="CZ204" s="53"/>
    </row>
    <row r="205" spans="1:104" x14ac:dyDescent="0.25">
      <c r="A205" s="27"/>
      <c r="B205" s="27"/>
      <c r="C205" s="27"/>
      <c r="D205" s="27"/>
      <c r="E205" s="27"/>
      <c r="F205" s="27"/>
      <c r="G205" s="27"/>
      <c r="H205" s="27"/>
      <c r="I205" s="27"/>
      <c r="J205" s="27"/>
      <c r="K205" s="51"/>
      <c r="L205" s="51"/>
      <c r="M205" s="51"/>
      <c r="N205" s="51"/>
      <c r="O205" s="51"/>
      <c r="P205" s="51"/>
      <c r="Q205" s="51"/>
      <c r="R205" s="51"/>
      <c r="S205" s="51"/>
      <c r="T205" s="51"/>
      <c r="U205" s="52"/>
      <c r="V205" s="52"/>
      <c r="W205" s="52"/>
      <c r="X205" s="52"/>
      <c r="Y205" s="52"/>
      <c r="Z205" s="52"/>
      <c r="AA205" s="52"/>
      <c r="AB205" s="52"/>
      <c r="AC205" s="52"/>
      <c r="AD205" s="52"/>
      <c r="AE205" s="52"/>
      <c r="AF205" s="38" t="s">
        <v>123</v>
      </c>
      <c r="AG205" s="91">
        <f>SUMPRODUCT(($AC181:$AC197="x")*(AG181:AG197&gt;0))</f>
        <v>3</v>
      </c>
      <c r="AH205" s="91">
        <f t="shared" ref="AH205:AO205" si="46">SUMPRODUCT(($AC181:$AC197="x")*(AH181:AH197&gt;0))</f>
        <v>3</v>
      </c>
      <c r="AI205" s="91">
        <f t="shared" si="46"/>
        <v>2</v>
      </c>
      <c r="AJ205" s="91">
        <f t="shared" si="46"/>
        <v>2</v>
      </c>
      <c r="AK205" s="91">
        <f t="shared" si="46"/>
        <v>2</v>
      </c>
      <c r="AL205" s="91">
        <f t="shared" si="46"/>
        <v>2</v>
      </c>
      <c r="AM205" s="91">
        <f t="shared" si="46"/>
        <v>5</v>
      </c>
      <c r="AN205" s="91">
        <f t="shared" si="46"/>
        <v>7</v>
      </c>
      <c r="AO205" s="91">
        <f t="shared" si="46"/>
        <v>7</v>
      </c>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1"/>
      <c r="CA205" s="51"/>
      <c r="CB205" s="51"/>
      <c r="CC205" s="51"/>
      <c r="CD205" s="51"/>
      <c r="CE205" s="51"/>
      <c r="CF205" s="52"/>
      <c r="CG205" s="61" t="s">
        <v>123</v>
      </c>
      <c r="CH205" s="91">
        <v>3</v>
      </c>
      <c r="CI205" s="91">
        <v>3</v>
      </c>
      <c r="CJ205" s="91">
        <v>2</v>
      </c>
      <c r="CK205" s="91">
        <v>1</v>
      </c>
      <c r="CL205" s="91">
        <v>1</v>
      </c>
      <c r="CM205" s="91">
        <v>2</v>
      </c>
      <c r="CN205" s="91">
        <v>5</v>
      </c>
      <c r="CO205" s="91">
        <v>7</v>
      </c>
      <c r="CP205" s="91">
        <v>7</v>
      </c>
      <c r="CQ205" s="52"/>
      <c r="CR205" s="53"/>
      <c r="CS205" s="53"/>
      <c r="CT205" s="53"/>
      <c r="CU205" s="53"/>
      <c r="CV205" s="53"/>
      <c r="CW205" s="53"/>
      <c r="CX205" s="53"/>
      <c r="CY205" s="53"/>
      <c r="CZ205" s="53"/>
    </row>
    <row r="206" spans="1:104" x14ac:dyDescent="0.25">
      <c r="A206" s="27"/>
      <c r="B206" s="27"/>
      <c r="C206" s="27"/>
      <c r="D206" s="27"/>
      <c r="E206" s="27"/>
      <c r="F206" s="27"/>
      <c r="G206" s="27"/>
      <c r="H206" s="27"/>
      <c r="I206" s="27"/>
      <c r="J206" s="27"/>
      <c r="K206" s="51"/>
      <c r="L206" s="51"/>
      <c r="M206" s="51"/>
      <c r="N206" s="51"/>
      <c r="O206" s="51"/>
      <c r="P206" s="51"/>
      <c r="Q206" s="51"/>
      <c r="R206" s="51"/>
      <c r="S206" s="51"/>
      <c r="T206" s="51"/>
      <c r="U206" s="52"/>
      <c r="V206" s="52"/>
      <c r="W206" s="52"/>
      <c r="X206" s="52"/>
      <c r="Y206" s="52"/>
      <c r="Z206" s="52"/>
      <c r="AA206" s="52"/>
      <c r="AB206" s="52"/>
      <c r="AC206" s="52"/>
      <c r="AD206" s="52"/>
      <c r="AE206" s="52"/>
      <c r="AF206" s="39" t="s">
        <v>223</v>
      </c>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1"/>
      <c r="CA206" s="51"/>
      <c r="CB206" s="51"/>
      <c r="CC206" s="51"/>
      <c r="CD206" s="51"/>
      <c r="CE206" s="51"/>
      <c r="CF206" s="52"/>
      <c r="CG206" s="69"/>
      <c r="CH206" s="70"/>
      <c r="CI206" s="70"/>
      <c r="CJ206" s="70"/>
      <c r="CK206" s="70"/>
      <c r="CL206" s="70"/>
      <c r="CM206" s="70"/>
      <c r="CN206" s="70"/>
      <c r="CO206" s="70"/>
      <c r="CP206" s="70"/>
      <c r="CQ206" s="52"/>
      <c r="CR206" s="53"/>
      <c r="CS206" s="53"/>
      <c r="CT206" s="53"/>
      <c r="CU206" s="53"/>
      <c r="CV206" s="53"/>
      <c r="CW206" s="53"/>
      <c r="CX206" s="53"/>
      <c r="CY206" s="53"/>
      <c r="CZ206" s="53"/>
    </row>
    <row r="207" spans="1:104" x14ac:dyDescent="0.25">
      <c r="A207" s="27"/>
      <c r="B207" s="27"/>
      <c r="C207" s="27"/>
      <c r="D207" s="27"/>
      <c r="E207" s="27"/>
      <c r="F207" s="27"/>
      <c r="G207" s="27"/>
      <c r="H207" s="27"/>
      <c r="I207" s="27"/>
      <c r="J207" s="27"/>
      <c r="K207" s="51"/>
      <c r="L207" s="51"/>
      <c r="M207" s="51"/>
      <c r="N207" s="51"/>
      <c r="O207" s="51"/>
      <c r="P207" s="51"/>
      <c r="Q207" s="51"/>
      <c r="R207" s="51"/>
      <c r="S207" s="51"/>
      <c r="T207" s="51"/>
      <c r="U207" s="52"/>
      <c r="V207" s="52"/>
      <c r="W207" s="52"/>
      <c r="X207" s="52"/>
      <c r="Y207" s="52"/>
      <c r="Z207" s="52"/>
      <c r="AA207" s="52"/>
      <c r="AB207" s="52"/>
      <c r="AC207" s="52"/>
      <c r="AD207" s="52"/>
      <c r="AE207" s="52"/>
      <c r="AF207" s="52" t="s">
        <v>222</v>
      </c>
      <c r="AG207" s="52">
        <f>SUM(AG201:AG205)</f>
        <v>11</v>
      </c>
      <c r="AH207" s="52">
        <f t="shared" ref="AH207:AO207" si="47">SUM(AH201:AH205)</f>
        <v>5</v>
      </c>
      <c r="AI207" s="52">
        <f t="shared" si="47"/>
        <v>4</v>
      </c>
      <c r="AJ207" s="52">
        <f t="shared" si="47"/>
        <v>3</v>
      </c>
      <c r="AK207" s="52">
        <f t="shared" si="47"/>
        <v>3</v>
      </c>
      <c r="AL207" s="52">
        <f t="shared" si="47"/>
        <v>2</v>
      </c>
      <c r="AM207" s="52">
        <f t="shared" si="47"/>
        <v>5</v>
      </c>
      <c r="AN207" s="52">
        <f t="shared" si="47"/>
        <v>8</v>
      </c>
      <c r="AO207" s="52">
        <f t="shared" si="47"/>
        <v>10</v>
      </c>
      <c r="AP207" s="84">
        <f>MAX(AG207:AO207)</f>
        <v>11</v>
      </c>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1"/>
      <c r="CA207" s="51"/>
      <c r="CB207" s="51"/>
      <c r="CC207" s="51"/>
      <c r="CD207" s="51"/>
      <c r="CE207" s="51"/>
      <c r="CF207" s="52"/>
      <c r="CG207" s="69" t="s">
        <v>222</v>
      </c>
      <c r="CH207" s="70">
        <f t="shared" ref="CH207:CP207" si="48">SUM(CH201:CH205)</f>
        <v>9</v>
      </c>
      <c r="CI207" s="70">
        <f t="shared" si="48"/>
        <v>4</v>
      </c>
      <c r="CJ207" s="70">
        <f t="shared" si="48"/>
        <v>4</v>
      </c>
      <c r="CK207" s="70">
        <f t="shared" si="48"/>
        <v>2</v>
      </c>
      <c r="CL207" s="70">
        <f t="shared" si="48"/>
        <v>2</v>
      </c>
      <c r="CM207" s="70">
        <f t="shared" si="48"/>
        <v>2</v>
      </c>
      <c r="CN207" s="70">
        <f t="shared" si="48"/>
        <v>5</v>
      </c>
      <c r="CO207" s="70">
        <f t="shared" si="48"/>
        <v>8</v>
      </c>
      <c r="CP207" s="70">
        <f t="shared" si="48"/>
        <v>9</v>
      </c>
      <c r="CQ207" s="52"/>
      <c r="CR207" s="53"/>
      <c r="CS207" s="53"/>
      <c r="CT207" s="53"/>
      <c r="CU207" s="53"/>
      <c r="CV207" s="53"/>
      <c r="CW207" s="53"/>
      <c r="CX207" s="53"/>
      <c r="CY207" s="53"/>
      <c r="CZ207" s="53"/>
    </row>
    <row r="208" spans="1:104" x14ac:dyDescent="0.25">
      <c r="A208" s="27"/>
      <c r="B208" s="27"/>
      <c r="C208" s="27"/>
      <c r="D208" s="27"/>
      <c r="E208" s="27"/>
      <c r="F208" s="27"/>
      <c r="G208" s="27"/>
      <c r="H208" s="27"/>
      <c r="I208" s="27"/>
      <c r="J208" s="27"/>
      <c r="K208" s="51"/>
      <c r="L208" s="51"/>
      <c r="M208" s="51"/>
      <c r="N208" s="51"/>
      <c r="O208" s="51"/>
      <c r="P208" s="51"/>
      <c r="Q208" s="51"/>
      <c r="R208" s="51"/>
      <c r="S208" s="51"/>
      <c r="T208" s="51"/>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1"/>
      <c r="CA208" s="51"/>
      <c r="CB208" s="51"/>
      <c r="CC208" s="51"/>
      <c r="CD208" s="51"/>
      <c r="CE208" s="51"/>
      <c r="CF208" s="52"/>
      <c r="CG208" s="69"/>
      <c r="CH208" s="70"/>
      <c r="CI208" s="70"/>
      <c r="CJ208" s="70"/>
      <c r="CK208" s="70"/>
      <c r="CL208" s="70"/>
      <c r="CM208" s="70"/>
      <c r="CN208" s="70"/>
      <c r="CO208" s="70"/>
      <c r="CP208" s="70"/>
      <c r="CQ208" s="52"/>
      <c r="CR208" s="53"/>
      <c r="CS208" s="53"/>
      <c r="CT208" s="53"/>
      <c r="CU208" s="53"/>
      <c r="CV208" s="53"/>
      <c r="CW208" s="53"/>
      <c r="CX208" s="53"/>
      <c r="CY208" s="53"/>
      <c r="CZ208" s="53"/>
    </row>
    <row r="209" spans="1:104" x14ac:dyDescent="0.25">
      <c r="A209" s="27"/>
      <c r="B209" s="27"/>
      <c r="C209" s="27"/>
      <c r="D209" s="27"/>
      <c r="E209" s="27"/>
      <c r="F209" s="27"/>
      <c r="G209" s="27"/>
      <c r="H209" s="27"/>
      <c r="I209" s="27"/>
      <c r="J209" s="27"/>
      <c r="K209" s="51"/>
      <c r="L209" s="51"/>
      <c r="M209" s="51"/>
      <c r="N209" s="51"/>
      <c r="O209" s="51"/>
      <c r="P209" s="51"/>
      <c r="Q209" s="51"/>
      <c r="R209" s="51"/>
      <c r="S209" s="51"/>
      <c r="T209" s="51"/>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1"/>
      <c r="CA209" s="51"/>
      <c r="CB209" s="51"/>
      <c r="CC209" s="51"/>
      <c r="CD209" s="51"/>
      <c r="CE209" s="51"/>
      <c r="CF209" s="52"/>
      <c r="CG209" s="69"/>
      <c r="CH209" s="70"/>
      <c r="CI209" s="70"/>
      <c r="CJ209" s="70"/>
      <c r="CK209" s="70"/>
      <c r="CL209" s="70"/>
      <c r="CM209" s="70"/>
      <c r="CN209" s="70"/>
      <c r="CO209" s="70"/>
      <c r="CP209" s="70"/>
      <c r="CQ209" s="52"/>
      <c r="CR209" s="53"/>
      <c r="CS209" s="53"/>
      <c r="CT209" s="53"/>
      <c r="CU209" s="53"/>
      <c r="CV209" s="53"/>
      <c r="CW209" s="53"/>
      <c r="CX209" s="53"/>
      <c r="CY209" s="53"/>
      <c r="CZ209" s="53"/>
    </row>
  </sheetData>
  <conditionalFormatting sqref="CH19:CP22 CH56:CP59 CH112:CP115 CH146:CP149 CH170:CP173 CH202:CP205">
    <cfRule type="expression" dxfId="19" priority="7">
      <formula>AG19&lt;&gt;CH19</formula>
    </cfRule>
  </conditionalFormatting>
  <conditionalFormatting sqref="CH18:CP18">
    <cfRule type="expression" dxfId="18" priority="6">
      <formula>AG18&lt;&gt;CH18</formula>
    </cfRule>
  </conditionalFormatting>
  <conditionalFormatting sqref="CH55:CP55">
    <cfRule type="expression" dxfId="17" priority="5">
      <formula>AG55&lt;&gt;CH55</formula>
    </cfRule>
  </conditionalFormatting>
  <conditionalFormatting sqref="CH111:CP111">
    <cfRule type="expression" dxfId="16" priority="4">
      <formula>AG111&lt;&gt;CH111</formula>
    </cfRule>
  </conditionalFormatting>
  <conditionalFormatting sqref="CH145:CP145">
    <cfRule type="expression" dxfId="15" priority="3">
      <formula>AG145&lt;&gt;CH145</formula>
    </cfRule>
  </conditionalFormatting>
  <conditionalFormatting sqref="CH169:CP169">
    <cfRule type="expression" dxfId="14" priority="2">
      <formula>AG169&lt;&gt;CH169</formula>
    </cfRule>
  </conditionalFormatting>
  <conditionalFormatting sqref="CH201:CP201">
    <cfRule type="expression" dxfId="13" priority="1">
      <formula>AG201&lt;&gt;CH201</formula>
    </cfRule>
  </conditionalFormatting>
  <conditionalFormatting sqref="AG157:AO165 AG123:AO141 AG30:AO51 AG5:AO14 AG67:AO107 AG181:AO197">
    <cfRule type="expression" dxfId="12" priority="277">
      <formula>AND(NOT(ISBLANK(AG5)), ISNUMBER(SEARCH("x", $AE5)))</formula>
    </cfRule>
    <cfRule type="expression" dxfId="11" priority="278">
      <formula>AND(NOT(ISBLANK(AG5)), ISNUMBER(SEARCH("x", $AC5)))</formula>
    </cfRule>
    <cfRule type="expression" dxfId="10" priority="279">
      <formula>AND(AG5 &gt; $AR5, $AR5 &lt; $AQ5, NOT(ISBLANK(AG5)), ISNUMBER(SEARCH("&lt;", CR5)))</formula>
    </cfRule>
    <cfRule type="expression" dxfId="9" priority="280">
      <formula>AND(NOT(ISBLANK(AG5)), ISNUMBER(SEARCH("&lt;", CR5)))</formula>
    </cfRule>
    <cfRule type="expression" dxfId="8" priority="281">
      <formula>AG5&gt;$AR5</formula>
    </cfRule>
    <cfRule type="expression" dxfId="7" priority="282">
      <formula>AG5&gt;=$AQ5</formula>
    </cfRule>
  </conditionalFormatting>
  <conditionalFormatting sqref="AP157:AP165 AP123:AP141 AP30:AP51 AP5:AP14 AP67:AP107 AP181:AP197">
    <cfRule type="expression" dxfId="6" priority="319">
      <formula>AND(NOT(ISBLANK(AP5)), ISNUMBER(SEARCH("x", $AE5)))</formula>
    </cfRule>
    <cfRule type="expression" dxfId="5" priority="320">
      <formula>AND(NOT(ISBLANK(AP5)), ISNUMBER(SEARCH("x", $AC5)))</formula>
    </cfRule>
    <cfRule type="expression" dxfId="4" priority="321">
      <formula>AND(AP5 &gt; $AR5, $AR5 &lt; $AQ5, NOT(ISBLANK(AP5)), ISNUMBER(SEARCH("&lt;", C5)))</formula>
    </cfRule>
    <cfRule type="expression" dxfId="3" priority="322">
      <formula>AND(NOT(ISBLANK(AP5)), ISNUMBER(SEARCH("&lt;", C5)))</formula>
    </cfRule>
    <cfRule type="expression" dxfId="2" priority="323">
      <formula>AP5&gt;$AR5</formula>
    </cfRule>
    <cfRule type="expression" dxfId="1" priority="324">
      <formula>AP5&gt;=$AQ5</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209"/>
  <sheetViews>
    <sheetView zoomScale="55" zoomScaleNormal="55" workbookViewId="0">
      <pane ySplit="1" topLeftCell="A2" activePane="bottomLeft" state="frozen"/>
      <selection pane="bottomLeft" activeCell="Z200" activeCellId="1" sqref="Z168:AS168 Z200:AS200"/>
    </sheetView>
  </sheetViews>
  <sheetFormatPr defaultRowHeight="15" x14ac:dyDescent="0.25"/>
  <cols>
    <col min="1" max="1" width="9.140625" customWidth="1"/>
    <col min="11" max="11" width="9.140625" customWidth="1"/>
    <col min="21" max="21" width="6.42578125" customWidth="1"/>
    <col min="22" max="22" width="10" customWidth="1"/>
    <col min="23" max="24" width="5.5703125" customWidth="1"/>
    <col min="25" max="25" width="33" customWidth="1"/>
    <col min="26" max="34" width="11.5703125" customWidth="1"/>
    <col min="35" max="35" width="17.85546875" customWidth="1"/>
    <col min="36" max="36" width="2.7109375" customWidth="1"/>
    <col min="37" max="45" width="11.5703125" customWidth="1"/>
    <col min="46" max="46" width="19.140625" style="28" customWidth="1"/>
    <col min="47" max="47" width="2.7109375" customWidth="1"/>
    <col min="48" max="48" width="13.140625" customWidth="1"/>
    <col min="80" max="88" width="5.5703125" customWidth="1"/>
  </cols>
  <sheetData>
    <row r="1" spans="1:92" ht="23.25" x14ac:dyDescent="0.35">
      <c r="A1" s="72" t="s">
        <v>272</v>
      </c>
      <c r="B1" s="51"/>
      <c r="C1" s="72"/>
      <c r="D1" s="51"/>
      <c r="E1" s="51"/>
      <c r="F1" s="51"/>
      <c r="G1" s="51"/>
      <c r="H1" s="51"/>
      <c r="I1" s="51"/>
      <c r="J1" s="51"/>
      <c r="K1" s="107" t="s">
        <v>273</v>
      </c>
      <c r="L1" s="107"/>
      <c r="M1" s="107"/>
      <c r="N1" s="27"/>
      <c r="O1" s="27"/>
      <c r="P1" s="27"/>
      <c r="Q1" s="27"/>
      <c r="R1" s="27"/>
      <c r="S1" s="27"/>
      <c r="T1" s="107"/>
      <c r="V1" s="65" t="s">
        <v>258</v>
      </c>
      <c r="W1" s="65"/>
      <c r="X1" s="65"/>
      <c r="Y1" s="52"/>
      <c r="Z1" s="52"/>
      <c r="AA1" s="52"/>
      <c r="AB1" s="52"/>
      <c r="AC1" s="52"/>
      <c r="AD1" s="52"/>
      <c r="AE1" s="52"/>
      <c r="AF1" s="52"/>
      <c r="AG1" s="105"/>
      <c r="AH1" s="105"/>
      <c r="AI1" s="112" t="s">
        <v>3</v>
      </c>
      <c r="AJ1" s="52"/>
      <c r="AK1" s="52"/>
      <c r="AL1" s="52"/>
      <c r="AM1" s="52"/>
      <c r="AN1" s="52"/>
      <c r="AO1" s="52"/>
      <c r="AP1" s="52"/>
      <c r="AQ1" s="52"/>
      <c r="AR1" s="52"/>
      <c r="AS1" s="52"/>
      <c r="AT1" s="114" t="s">
        <v>4</v>
      </c>
      <c r="AU1" s="52"/>
      <c r="AV1" s="52"/>
      <c r="AW1" s="52"/>
      <c r="AX1" s="113" t="s">
        <v>260</v>
      </c>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64" t="s">
        <v>245</v>
      </c>
      <c r="CC1" s="64"/>
      <c r="CD1" s="64"/>
      <c r="CE1" s="64"/>
      <c r="CF1" s="64"/>
      <c r="CG1" s="64"/>
      <c r="CH1" s="64"/>
      <c r="CI1" s="64"/>
      <c r="CJ1" s="64"/>
      <c r="CK1" s="52"/>
      <c r="CL1" s="52"/>
      <c r="CM1" s="52"/>
      <c r="CN1" s="52"/>
    </row>
    <row r="2" spans="1:92" x14ac:dyDescent="0.25">
      <c r="A2" s="51"/>
      <c r="B2" s="51"/>
      <c r="C2" s="51"/>
      <c r="D2" s="51"/>
      <c r="E2" s="51"/>
      <c r="F2" s="51"/>
      <c r="G2" s="51"/>
      <c r="H2" s="51"/>
      <c r="I2" s="51"/>
      <c r="J2" s="51"/>
      <c r="K2" s="27"/>
      <c r="L2" s="27"/>
      <c r="M2" s="27"/>
      <c r="N2" s="27"/>
      <c r="O2" s="27"/>
      <c r="P2" s="27"/>
      <c r="Q2" s="27"/>
      <c r="R2" s="27"/>
      <c r="S2" s="27"/>
      <c r="T2" s="27"/>
      <c r="U2" s="52"/>
      <c r="V2" s="52"/>
      <c r="W2" s="52"/>
      <c r="X2" s="52"/>
      <c r="Y2" s="52"/>
      <c r="Z2" s="52"/>
      <c r="AA2" s="52"/>
      <c r="AB2" s="52"/>
      <c r="AC2" s="52"/>
      <c r="AD2" s="52"/>
      <c r="AE2" s="52"/>
      <c r="AF2" s="52"/>
      <c r="AG2" s="52"/>
      <c r="AH2" s="52"/>
      <c r="AJ2" s="52"/>
      <c r="AK2" s="52"/>
      <c r="AL2" s="52"/>
      <c r="AM2" s="52"/>
      <c r="AN2" s="52"/>
      <c r="AO2" s="52"/>
      <c r="AP2" s="52"/>
      <c r="AQ2" s="52"/>
      <c r="AR2" s="52"/>
      <c r="AS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3"/>
      <c r="CC2" s="53"/>
      <c r="CD2" s="53"/>
      <c r="CE2" s="53"/>
      <c r="CF2" s="53"/>
      <c r="CG2" s="53"/>
      <c r="CH2" s="53"/>
      <c r="CI2" s="53"/>
      <c r="CJ2" s="53"/>
      <c r="CK2" s="52"/>
      <c r="CL2" s="52"/>
      <c r="CM2" s="52"/>
      <c r="CN2" s="52"/>
    </row>
    <row r="3" spans="1:92" ht="26.25" x14ac:dyDescent="0.4">
      <c r="A3" s="51"/>
      <c r="B3" s="51"/>
      <c r="C3" s="51"/>
      <c r="D3" s="51"/>
      <c r="E3" s="51"/>
      <c r="F3" s="51"/>
      <c r="G3" s="51"/>
      <c r="H3" s="51"/>
      <c r="I3" s="51"/>
      <c r="J3" s="51"/>
      <c r="K3" s="27"/>
      <c r="L3" s="27"/>
      <c r="M3" s="27"/>
      <c r="N3" s="27"/>
      <c r="O3" s="27"/>
      <c r="P3" s="27"/>
      <c r="Q3" s="27"/>
      <c r="R3" s="27"/>
      <c r="S3" s="27"/>
      <c r="T3" s="27"/>
      <c r="U3" s="52"/>
      <c r="V3" s="97"/>
      <c r="W3" s="52" t="s">
        <v>164</v>
      </c>
      <c r="X3" s="52"/>
      <c r="Y3" s="74" t="s">
        <v>94</v>
      </c>
      <c r="Z3" s="47" t="s">
        <v>105</v>
      </c>
      <c r="AA3" s="75"/>
      <c r="AB3" s="75"/>
      <c r="AC3" s="75"/>
      <c r="AD3" s="75"/>
      <c r="AE3" s="75"/>
      <c r="AF3" s="75"/>
      <c r="AG3" s="75"/>
      <c r="AH3" s="96" t="s">
        <v>105</v>
      </c>
      <c r="AI3" s="95"/>
      <c r="AJ3" s="52"/>
      <c r="AK3" s="47" t="s">
        <v>105</v>
      </c>
      <c r="AL3" s="47"/>
      <c r="AM3" s="47"/>
      <c r="AN3" s="47"/>
      <c r="AO3" s="47"/>
      <c r="AP3" s="47"/>
      <c r="AQ3" s="47"/>
      <c r="AR3" s="47"/>
      <c r="AS3" s="47" t="s">
        <v>105</v>
      </c>
      <c r="AT3" s="108"/>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3"/>
      <c r="CC3" s="53"/>
      <c r="CD3" s="53"/>
      <c r="CE3" s="53"/>
      <c r="CF3" s="53"/>
      <c r="CG3" s="53"/>
      <c r="CH3" s="53"/>
      <c r="CI3" s="53"/>
      <c r="CJ3" s="53"/>
      <c r="CK3" s="52"/>
      <c r="CL3" s="52"/>
      <c r="CM3" s="52"/>
      <c r="CN3" s="52"/>
    </row>
    <row r="4" spans="1:92" ht="32.25" customHeight="1" x14ac:dyDescent="0.25">
      <c r="A4" s="51"/>
      <c r="B4" s="51"/>
      <c r="C4" s="51"/>
      <c r="D4" s="51"/>
      <c r="E4" s="51"/>
      <c r="F4" s="51"/>
      <c r="G4" s="51"/>
      <c r="H4" s="51"/>
      <c r="I4" s="51"/>
      <c r="J4" s="51"/>
      <c r="K4" s="27"/>
      <c r="L4" s="27"/>
      <c r="M4" s="27"/>
      <c r="N4" s="27"/>
      <c r="O4" s="27"/>
      <c r="P4" s="27"/>
      <c r="Q4" s="27"/>
      <c r="R4" s="27"/>
      <c r="S4" s="27"/>
      <c r="T4" s="27"/>
      <c r="U4" s="52"/>
      <c r="V4" s="47" t="s">
        <v>123</v>
      </c>
      <c r="W4" s="47" t="s">
        <v>117</v>
      </c>
      <c r="X4" s="86" t="s">
        <v>116</v>
      </c>
      <c r="Y4" s="76" t="s">
        <v>103</v>
      </c>
      <c r="Z4" s="106" t="s">
        <v>261</v>
      </c>
      <c r="AA4" s="106" t="s">
        <v>262</v>
      </c>
      <c r="AB4" s="106" t="s">
        <v>263</v>
      </c>
      <c r="AC4" s="106" t="s">
        <v>264</v>
      </c>
      <c r="AD4" s="106" t="s">
        <v>265</v>
      </c>
      <c r="AE4" s="106" t="s">
        <v>266</v>
      </c>
      <c r="AF4" s="106" t="s">
        <v>267</v>
      </c>
      <c r="AG4" s="106" t="s">
        <v>268</v>
      </c>
      <c r="AH4" s="106" t="s">
        <v>269</v>
      </c>
      <c r="AI4" s="79" t="str">
        <f>$AI$1</f>
        <v>GSchV_limits</v>
      </c>
      <c r="AJ4" s="52"/>
      <c r="AK4" s="106" t="s">
        <v>261</v>
      </c>
      <c r="AL4" s="106" t="s">
        <v>262</v>
      </c>
      <c r="AM4" s="106" t="s">
        <v>263</v>
      </c>
      <c r="AN4" s="106" t="s">
        <v>264</v>
      </c>
      <c r="AO4" s="106" t="s">
        <v>265</v>
      </c>
      <c r="AP4" s="106" t="s">
        <v>266</v>
      </c>
      <c r="AQ4" s="106" t="s">
        <v>267</v>
      </c>
      <c r="AR4" s="106" t="s">
        <v>268</v>
      </c>
      <c r="AS4" s="106" t="s">
        <v>269</v>
      </c>
      <c r="AT4" s="109" t="str">
        <f>$AT$1</f>
        <v>OZ CQC (AA-EQS) [(µg/l]</v>
      </c>
      <c r="AU4" s="52"/>
      <c r="AV4" s="78" t="s">
        <v>2</v>
      </c>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4">
        <v>3</v>
      </c>
      <c r="CC4" s="54">
        <v>4</v>
      </c>
      <c r="CD4" s="54">
        <v>5</v>
      </c>
      <c r="CE4" s="54">
        <v>6</v>
      </c>
      <c r="CF4" s="54">
        <v>7</v>
      </c>
      <c r="CG4" s="54">
        <v>8</v>
      </c>
      <c r="CH4" s="54">
        <v>9</v>
      </c>
      <c r="CI4" s="54">
        <v>10</v>
      </c>
      <c r="CJ4" s="54">
        <v>11</v>
      </c>
      <c r="CK4" s="52"/>
      <c r="CL4" s="52"/>
      <c r="CM4" s="52"/>
      <c r="CN4" s="52"/>
    </row>
    <row r="5" spans="1:92" x14ac:dyDescent="0.25">
      <c r="A5" s="51"/>
      <c r="B5" s="51"/>
      <c r="C5" s="51"/>
      <c r="D5" s="51"/>
      <c r="E5" s="51"/>
      <c r="F5" s="51"/>
      <c r="G5" s="51"/>
      <c r="H5" s="51"/>
      <c r="I5" s="51"/>
      <c r="J5" s="51"/>
      <c r="K5" s="27"/>
      <c r="L5" s="27"/>
      <c r="M5" s="27"/>
      <c r="N5" s="27"/>
      <c r="O5" s="27"/>
      <c r="P5" s="27"/>
      <c r="Q5" s="27"/>
      <c r="R5" s="27"/>
      <c r="S5" s="27"/>
      <c r="T5" s="27"/>
      <c r="U5" s="52"/>
      <c r="V5" s="80" t="str">
        <f>INDEX('Detected Compounds limits'!$B$2:$I$50, MATCH($Y5,'Detected Compounds limits'!$B$2:$B$50, 0), MATCH(V$4,'Detected Compounds limits'!$B$2:$I$2,0))</f>
        <v xml:space="preserve"> </v>
      </c>
      <c r="W5" s="80"/>
      <c r="X5" s="81"/>
      <c r="Y5" s="82" t="s">
        <v>24</v>
      </c>
      <c r="Z5" s="80">
        <v>4.0000000000000003E-5</v>
      </c>
      <c r="AA5" s="80">
        <v>4.0000000000000003E-5</v>
      </c>
      <c r="AB5" s="80"/>
      <c r="AC5" s="80"/>
      <c r="AD5" s="80"/>
      <c r="AE5" s="80"/>
      <c r="AF5" s="80"/>
      <c r="AG5" s="80"/>
      <c r="AH5" s="80"/>
      <c r="AI5" s="80">
        <f>INDEX('Detected Compounds limits'!$B$2:$H$50, MATCH($Y5,'Detected Compounds limits'!$B$2:$B$50, 0), MATCH(AI$1,'Detected Compounds limits'!$B$2:$H$2,0))</f>
        <v>0.1</v>
      </c>
      <c r="AJ5" s="52"/>
      <c r="AK5" s="80">
        <v>4.0000000000000003E-5</v>
      </c>
      <c r="AL5" s="80">
        <v>4.0000000000000003E-5</v>
      </c>
      <c r="AM5" s="80"/>
      <c r="AN5" s="80"/>
      <c r="AO5" s="80"/>
      <c r="AP5" s="80"/>
      <c r="AQ5" s="80"/>
      <c r="AR5" s="80"/>
      <c r="AS5" s="80"/>
      <c r="AT5" s="110">
        <f>INDEX('Detected Compounds limits'!$B$2:$H$50, MATCH($Y5,'Detected Compounds limits'!$B$2:$B$50, 0), MATCH(AT$1,'Detected Compounds limits'!$B$2:$H$2,0))</f>
        <v>1E-3</v>
      </c>
      <c r="AU5" s="52"/>
      <c r="AV5" s="80">
        <f>INDEX('Detected Compounds limits'!$B$2:$H$50, MATCH($Y5,'Detected Compounds limits'!$B$2:$B$50, 0), MATCH(AV$4,'Detected Compounds limits'!$B$2:$H$2,0))</f>
        <v>3.0000000000000001E-5</v>
      </c>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5"/>
      <c r="CC5" s="55"/>
      <c r="CD5" s="55"/>
      <c r="CE5" s="55"/>
      <c r="CF5" s="55"/>
      <c r="CG5" s="55"/>
      <c r="CH5" s="55"/>
      <c r="CI5" s="55"/>
      <c r="CJ5" s="55"/>
      <c r="CK5" s="52"/>
      <c r="CL5" s="52"/>
      <c r="CM5" s="52"/>
      <c r="CN5" s="52"/>
    </row>
    <row r="6" spans="1:92" x14ac:dyDescent="0.25">
      <c r="A6" s="51"/>
      <c r="B6" s="51"/>
      <c r="C6" s="51"/>
      <c r="D6" s="51"/>
      <c r="E6" s="51"/>
      <c r="F6" s="51"/>
      <c r="G6" s="51"/>
      <c r="H6" s="51"/>
      <c r="I6" s="51"/>
      <c r="J6" s="51"/>
      <c r="K6" s="27"/>
      <c r="L6" s="27"/>
      <c r="M6" s="27"/>
      <c r="N6" s="27"/>
      <c r="O6" s="27"/>
      <c r="P6" s="27"/>
      <c r="Q6" s="27"/>
      <c r="R6" s="27"/>
      <c r="S6" s="27"/>
      <c r="T6" s="27"/>
      <c r="U6" s="52"/>
      <c r="V6" s="80" t="str">
        <f>INDEX('Detected Compounds limits'!$B$2:$I$50, MATCH($Y6,'Detected Compounds limits'!$B$2:$B$50, 0), MATCH(V$4,'Detected Compounds limits'!$B$2:$I$2,0))</f>
        <v xml:space="preserve"> </v>
      </c>
      <c r="W6" s="80"/>
      <c r="X6" s="81"/>
      <c r="Y6" s="82" t="s">
        <v>28</v>
      </c>
      <c r="Z6" s="80"/>
      <c r="AA6" s="80"/>
      <c r="AB6" s="80"/>
      <c r="AC6" s="80"/>
      <c r="AD6" s="80"/>
      <c r="AE6" s="80">
        <v>2.9999999999999997E-5</v>
      </c>
      <c r="AF6" s="80"/>
      <c r="AG6" s="80"/>
      <c r="AH6" s="80">
        <v>2.9999999999999997E-5</v>
      </c>
      <c r="AI6" s="80">
        <f>INDEX('Detected Compounds limits'!$B$2:$H$50, MATCH($Y6,'Detected Compounds limits'!$B$2:$B$50, 0), MATCH(AI$1,'Detected Compounds limits'!$B$2:$H$2,0))</f>
        <v>0.1</v>
      </c>
      <c r="AJ6" s="52"/>
      <c r="AK6" s="80"/>
      <c r="AL6" s="80"/>
      <c r="AM6" s="80"/>
      <c r="AN6" s="80"/>
      <c r="AO6" s="80"/>
      <c r="AP6" s="80">
        <v>2.9999999999999997E-5</v>
      </c>
      <c r="AQ6" s="80"/>
      <c r="AR6" s="80"/>
      <c r="AS6" s="80">
        <v>2.9999999999999997E-5</v>
      </c>
      <c r="AT6" s="110">
        <f>INDEX('Detected Compounds limits'!$B$2:$H$50, MATCH($Y6,'Detected Compounds limits'!$B$2:$B$50, 0), MATCH(AT$1,'Detected Compounds limits'!$B$2:$H$2,0))</f>
        <v>2.0000000000000001E-4</v>
      </c>
      <c r="AU6" s="52"/>
      <c r="AV6" s="80">
        <f>INDEX('Detected Compounds limits'!$B$2:$H$50, MATCH($Y6,'Detected Compounds limits'!$B$2:$B$50, 0), MATCH(AV$4,'Detected Compounds limits'!$B$2:$H$2,0))</f>
        <v>3.0000000000000001E-5</v>
      </c>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5"/>
      <c r="CC6" s="55"/>
      <c r="CD6" s="55"/>
      <c r="CE6" s="55"/>
      <c r="CF6" s="55"/>
      <c r="CG6" s="55" t="s">
        <v>209</v>
      </c>
      <c r="CH6" s="55"/>
      <c r="CI6" s="55"/>
      <c r="CJ6" s="55" t="s">
        <v>209</v>
      </c>
      <c r="CK6" s="52"/>
      <c r="CL6" s="52"/>
      <c r="CM6" s="52"/>
      <c r="CN6" s="52"/>
    </row>
    <row r="7" spans="1:92" x14ac:dyDescent="0.25">
      <c r="A7" s="51"/>
      <c r="B7" s="51"/>
      <c r="C7" s="51"/>
      <c r="D7" s="51"/>
      <c r="E7" s="51"/>
      <c r="F7" s="51"/>
      <c r="G7" s="51"/>
      <c r="H7" s="51"/>
      <c r="I7" s="51"/>
      <c r="J7" s="51"/>
      <c r="K7" s="27"/>
      <c r="L7" s="27"/>
      <c r="M7" s="27"/>
      <c r="N7" s="27"/>
      <c r="O7" s="27"/>
      <c r="P7" s="27"/>
      <c r="Q7" s="27"/>
      <c r="R7" s="27"/>
      <c r="S7" s="27"/>
      <c r="T7" s="27"/>
      <c r="U7" s="52"/>
      <c r="V7" s="80" t="str">
        <f>INDEX('Detected Compounds limits'!$B$2:$I$50, MATCH($Y7,'Detected Compounds limits'!$B$2:$B$50, 0), MATCH(V$4,'Detected Compounds limits'!$B$2:$I$2,0))</f>
        <v xml:space="preserve"> </v>
      </c>
      <c r="W7" s="80"/>
      <c r="X7" s="81"/>
      <c r="Y7" s="82" t="s">
        <v>31</v>
      </c>
      <c r="Z7" s="80"/>
      <c r="AA7" s="80"/>
      <c r="AB7" s="80"/>
      <c r="AC7" s="80"/>
      <c r="AD7" s="80"/>
      <c r="AE7" s="80">
        <v>3.6999999999999998E-5</v>
      </c>
      <c r="AF7" s="80"/>
      <c r="AG7" s="80"/>
      <c r="AH7" s="80"/>
      <c r="AI7" s="80">
        <f>INDEX('Detected Compounds limits'!$B$2:$H$50, MATCH($Y7,'Detected Compounds limits'!$B$2:$B$50, 0), MATCH(AI$1,'Detected Compounds limits'!$B$2:$H$2,0))</f>
        <v>3.0000000000000001E-5</v>
      </c>
      <c r="AJ7" s="52"/>
      <c r="AK7" s="80"/>
      <c r="AL7" s="80"/>
      <c r="AM7" s="80"/>
      <c r="AN7" s="80"/>
      <c r="AO7" s="80"/>
      <c r="AP7" s="80">
        <v>3.6999999999999998E-5</v>
      </c>
      <c r="AQ7" s="80"/>
      <c r="AR7" s="80"/>
      <c r="AS7" s="80"/>
      <c r="AT7" s="110">
        <f>INDEX('Detected Compounds limits'!$B$2:$H$50, MATCH($Y7,'Detected Compounds limits'!$B$2:$B$50, 0), MATCH(AT$1,'Detected Compounds limits'!$B$2:$H$2,0))</f>
        <v>3.0000000000000001E-5</v>
      </c>
      <c r="AU7" s="52"/>
      <c r="AV7" s="80">
        <f>INDEX('Detected Compounds limits'!$B$2:$H$50, MATCH($Y7,'Detected Compounds limits'!$B$2:$B$50, 0), MATCH(AV$4,'Detected Compounds limits'!$B$2:$H$2,0))</f>
        <v>3.0000000000000001E-5</v>
      </c>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5"/>
      <c r="CC7" s="55"/>
      <c r="CD7" s="55"/>
      <c r="CE7" s="55"/>
      <c r="CF7" s="55"/>
      <c r="CG7" s="55"/>
      <c r="CH7" s="55"/>
      <c r="CI7" s="55"/>
      <c r="CJ7" s="55"/>
      <c r="CK7" s="52"/>
      <c r="CL7" s="52"/>
      <c r="CM7" s="52"/>
      <c r="CN7" s="52"/>
    </row>
    <row r="8" spans="1:92" x14ac:dyDescent="0.25">
      <c r="A8" s="51"/>
      <c r="B8" s="51"/>
      <c r="C8" s="51"/>
      <c r="D8" s="51"/>
      <c r="E8" s="51"/>
      <c r="F8" s="51"/>
      <c r="G8" s="51"/>
      <c r="H8" s="51"/>
      <c r="I8" s="51"/>
      <c r="J8" s="51"/>
      <c r="K8" s="27"/>
      <c r="L8" s="27"/>
      <c r="M8" s="27"/>
      <c r="N8" s="27"/>
      <c r="O8" s="27"/>
      <c r="P8" s="27"/>
      <c r="Q8" s="27"/>
      <c r="R8" s="27"/>
      <c r="S8" s="27"/>
      <c r="T8" s="27"/>
      <c r="U8" s="52"/>
      <c r="V8" s="80" t="str">
        <f>INDEX('Detected Compounds limits'!$B$2:$I$50, MATCH($Y8,'Detected Compounds limits'!$B$2:$B$50, 0), MATCH(V$4,'Detected Compounds limits'!$B$2:$I$2,0))</f>
        <v xml:space="preserve"> </v>
      </c>
      <c r="W8" s="80" t="s">
        <v>118</v>
      </c>
      <c r="X8" s="81" t="s">
        <v>118</v>
      </c>
      <c r="Y8" s="82" t="s">
        <v>37</v>
      </c>
      <c r="Z8" s="80"/>
      <c r="AA8" s="80"/>
      <c r="AB8" s="80"/>
      <c r="AC8" s="80"/>
      <c r="AD8" s="80">
        <v>0.04</v>
      </c>
      <c r="AE8" s="80"/>
      <c r="AF8" s="80"/>
      <c r="AG8" s="80"/>
      <c r="AH8" s="80"/>
      <c r="AI8" s="80">
        <f>INDEX('Detected Compounds limits'!$B$2:$H$50, MATCH($Y8,'Detected Compounds limits'!$B$2:$B$50, 0), MATCH(AI$1,'Detected Compounds limits'!$B$2:$H$2,0))</f>
        <v>0.1</v>
      </c>
      <c r="AJ8" s="52"/>
      <c r="AK8" s="80"/>
      <c r="AL8" s="80"/>
      <c r="AM8" s="80"/>
      <c r="AN8" s="80"/>
      <c r="AO8" s="80">
        <v>0.04</v>
      </c>
      <c r="AP8" s="80"/>
      <c r="AQ8" s="80"/>
      <c r="AR8" s="80"/>
      <c r="AS8" s="80"/>
      <c r="AT8" s="110">
        <f>INDEX('Detected Compounds limits'!$B$2:$H$50, MATCH($Y8,'Detected Compounds limits'!$B$2:$B$50, 0), MATCH(AT$1,'Detected Compounds limits'!$B$2:$H$2,0))</f>
        <v>88</v>
      </c>
      <c r="AU8" s="52"/>
      <c r="AV8" s="80">
        <f>INDEX('Detected Compounds limits'!$B$2:$H$50, MATCH($Y8,'Detected Compounds limits'!$B$2:$B$50, 0), MATCH(AV$4,'Detected Compounds limits'!$B$2:$H$2,0))</f>
        <v>0.04</v>
      </c>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5"/>
      <c r="CC8" s="55"/>
      <c r="CD8" s="55"/>
      <c r="CE8" s="55"/>
      <c r="CF8" s="55" t="s">
        <v>209</v>
      </c>
      <c r="CG8" s="55"/>
      <c r="CH8" s="55"/>
      <c r="CI8" s="55"/>
      <c r="CJ8" s="55"/>
      <c r="CK8" s="52"/>
      <c r="CL8" s="52"/>
      <c r="CM8" s="52"/>
      <c r="CN8" s="52"/>
    </row>
    <row r="9" spans="1:92" x14ac:dyDescent="0.25">
      <c r="A9" s="51"/>
      <c r="B9" s="51"/>
      <c r="C9" s="51"/>
      <c r="D9" s="51"/>
      <c r="E9" s="51"/>
      <c r="F9" s="51"/>
      <c r="G9" s="51"/>
      <c r="H9" s="51"/>
      <c r="I9" s="51"/>
      <c r="J9" s="51"/>
      <c r="K9" s="27"/>
      <c r="L9" s="27"/>
      <c r="M9" s="27"/>
      <c r="N9" s="27"/>
      <c r="O9" s="27"/>
      <c r="P9" s="27"/>
      <c r="Q9" s="27"/>
      <c r="R9" s="27"/>
      <c r="S9" s="27"/>
      <c r="T9" s="27"/>
      <c r="U9" s="52"/>
      <c r="V9" s="80" t="str">
        <f>INDEX('Detected Compounds limits'!$B$2:$I$50, MATCH($Y9,'Detected Compounds limits'!$B$2:$B$50, 0), MATCH(V$4,'Detected Compounds limits'!$B$2:$I$2,0))</f>
        <v xml:space="preserve"> </v>
      </c>
      <c r="W9" s="80"/>
      <c r="X9" s="81"/>
      <c r="Y9" s="82" t="s">
        <v>33</v>
      </c>
      <c r="Z9" s="80"/>
      <c r="AA9" s="80"/>
      <c r="AB9" s="80"/>
      <c r="AC9" s="80"/>
      <c r="AD9" s="80"/>
      <c r="AE9" s="80">
        <v>5.0000000000000002E-5</v>
      </c>
      <c r="AF9" s="80"/>
      <c r="AG9" s="80"/>
      <c r="AH9" s="80"/>
      <c r="AI9" s="80">
        <f>INDEX('Detected Compounds limits'!$B$2:$H$50, MATCH($Y9,'Detected Compounds limits'!$B$2:$B$50, 0), MATCH(AI$1,'Detected Compounds limits'!$B$2:$H$2,0))</f>
        <v>0.1</v>
      </c>
      <c r="AJ9" s="52"/>
      <c r="AK9" s="80"/>
      <c r="AL9" s="80"/>
      <c r="AM9" s="80"/>
      <c r="AN9" s="80"/>
      <c r="AO9" s="80"/>
      <c r="AP9" s="80">
        <v>5.0000000000000002E-5</v>
      </c>
      <c r="AQ9" s="80"/>
      <c r="AR9" s="80"/>
      <c r="AS9" s="80"/>
      <c r="AT9" s="110">
        <f>INDEX('Detected Compounds limits'!$B$2:$H$50, MATCH($Y9,'Detected Compounds limits'!$B$2:$B$50, 0), MATCH(AT$1,'Detected Compounds limits'!$B$2:$H$2,0))</f>
        <v>1.7E-6</v>
      </c>
      <c r="AU9" s="52"/>
      <c r="AV9" s="80">
        <f>INDEX('Detected Compounds limits'!$B$2:$H$50, MATCH($Y9,'Detected Compounds limits'!$B$2:$B$50, 0), MATCH(AV$4,'Detected Compounds limits'!$B$2:$H$2,0))</f>
        <v>5.0000000000000002E-5</v>
      </c>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5"/>
      <c r="CC9" s="55"/>
      <c r="CD9" s="55"/>
      <c r="CE9" s="55"/>
      <c r="CF9" s="55"/>
      <c r="CG9" s="55" t="s">
        <v>209</v>
      </c>
      <c r="CH9" s="55"/>
      <c r="CI9" s="55"/>
      <c r="CJ9" s="55"/>
      <c r="CK9" s="52"/>
      <c r="CL9" s="52"/>
      <c r="CM9" s="52"/>
      <c r="CN9" s="52"/>
    </row>
    <row r="10" spans="1:92" x14ac:dyDescent="0.25">
      <c r="A10" s="51"/>
      <c r="B10" s="51"/>
      <c r="C10" s="51"/>
      <c r="D10" s="51"/>
      <c r="E10" s="51"/>
      <c r="F10" s="51"/>
      <c r="G10" s="51"/>
      <c r="H10" s="51"/>
      <c r="I10" s="51"/>
      <c r="J10" s="51"/>
      <c r="K10" s="27"/>
      <c r="L10" s="27"/>
      <c r="M10" s="27"/>
      <c r="N10" s="27"/>
      <c r="O10" s="27"/>
      <c r="P10" s="27"/>
      <c r="Q10" s="27"/>
      <c r="R10" s="27"/>
      <c r="S10" s="27"/>
      <c r="T10" s="27"/>
      <c r="U10" s="52"/>
      <c r="V10" s="80" t="str">
        <f>INDEX('Detected Compounds limits'!$B$2:$I$50, MATCH($Y10,'Detected Compounds limits'!$B$2:$B$50, 0), MATCH(V$4,'Detected Compounds limits'!$B$2:$I$2,0))</f>
        <v xml:space="preserve"> </v>
      </c>
      <c r="W10" s="80" t="s">
        <v>118</v>
      </c>
      <c r="X10" s="81" t="s">
        <v>118</v>
      </c>
      <c r="Y10" s="82" t="s">
        <v>35</v>
      </c>
      <c r="Z10" s="80">
        <v>3.4000000000000002E-2</v>
      </c>
      <c r="AA10" s="80"/>
      <c r="AB10" s="80"/>
      <c r="AC10" s="80"/>
      <c r="AD10" s="80"/>
      <c r="AE10" s="80"/>
      <c r="AF10" s="80"/>
      <c r="AG10" s="80"/>
      <c r="AH10" s="80"/>
      <c r="AI10" s="80">
        <f>INDEX('Detected Compounds limits'!$B$2:$H$50, MATCH($Y10,'Detected Compounds limits'!$B$2:$B$50, 0), MATCH(AI$1,'Detected Compounds limits'!$B$2:$H$2,0))</f>
        <v>0.05</v>
      </c>
      <c r="AJ10" s="52"/>
      <c r="AK10" s="80">
        <v>3.4000000000000002E-2</v>
      </c>
      <c r="AL10" s="80"/>
      <c r="AM10" s="80"/>
      <c r="AN10" s="80"/>
      <c r="AO10" s="80"/>
      <c r="AP10" s="80"/>
      <c r="AQ10" s="80"/>
      <c r="AR10" s="80"/>
      <c r="AS10" s="80"/>
      <c r="AT10" s="110">
        <f>INDEX('Detected Compounds limits'!$B$2:$H$50, MATCH($Y10,'Detected Compounds limits'!$B$2:$B$50, 0), MATCH(AT$1,'Detected Compounds limits'!$B$2:$H$2,0))</f>
        <v>0.05</v>
      </c>
      <c r="AU10" s="52"/>
      <c r="AV10" s="80">
        <f>INDEX('Detected Compounds limits'!$B$2:$H$50, MATCH($Y10,'Detected Compounds limits'!$B$2:$B$50, 0), MATCH(AV$4,'Detected Compounds limits'!$B$2:$H$2,0))</f>
        <v>2.5000000000000001E-2</v>
      </c>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5"/>
      <c r="CC10" s="55"/>
      <c r="CD10" s="55"/>
      <c r="CE10" s="55"/>
      <c r="CF10" s="55"/>
      <c r="CG10" s="55"/>
      <c r="CH10" s="55"/>
      <c r="CI10" s="55"/>
      <c r="CJ10" s="55"/>
      <c r="CK10" s="52"/>
      <c r="CL10" s="52"/>
      <c r="CM10" s="52"/>
      <c r="CN10" s="52"/>
    </row>
    <row r="11" spans="1:92" x14ac:dyDescent="0.25">
      <c r="A11" s="51"/>
      <c r="B11" s="51"/>
      <c r="C11" s="51"/>
      <c r="D11" s="51"/>
      <c r="E11" s="51"/>
      <c r="F11" s="51"/>
      <c r="G11" s="51"/>
      <c r="H11" s="51"/>
      <c r="I11" s="51"/>
      <c r="J11" s="51"/>
      <c r="K11" s="27"/>
      <c r="L11" s="27"/>
      <c r="M11" s="27"/>
      <c r="N11" s="27"/>
      <c r="O11" s="27"/>
      <c r="P11" s="27"/>
      <c r="Q11" s="27"/>
      <c r="R11" s="27"/>
      <c r="S11" s="27"/>
      <c r="T11" s="27"/>
      <c r="U11" s="52"/>
      <c r="V11" s="80" t="str">
        <f>INDEX('Detected Compounds limits'!$B$2:$I$50, MATCH($Y11,'Detected Compounds limits'!$B$2:$B$50, 0), MATCH(V$4,'Detected Compounds limits'!$B$2:$I$2,0))</f>
        <v>x</v>
      </c>
      <c r="W11" s="80"/>
      <c r="X11" s="81"/>
      <c r="Y11" s="82" t="s">
        <v>55</v>
      </c>
      <c r="Z11" s="80"/>
      <c r="AA11" s="80"/>
      <c r="AB11" s="80"/>
      <c r="AC11" s="80"/>
      <c r="AD11" s="80">
        <v>0.15</v>
      </c>
      <c r="AE11" s="80">
        <v>6.5000000000000002E-2</v>
      </c>
      <c r="AF11" s="80">
        <v>0.05</v>
      </c>
      <c r="AG11" s="80">
        <v>0.05</v>
      </c>
      <c r="AH11" s="80"/>
      <c r="AI11" s="80">
        <f>INDEX('Detected Compounds limits'!$B$2:$H$50, MATCH($Y11,'Detected Compounds limits'!$B$2:$B$50, 0), MATCH(AI$1,'Detected Compounds limits'!$B$2:$H$2,0))</f>
        <v>10</v>
      </c>
      <c r="AJ11" s="52"/>
      <c r="AK11" s="80"/>
      <c r="AL11" s="80"/>
      <c r="AM11" s="80"/>
      <c r="AN11" s="80"/>
      <c r="AO11" s="80">
        <v>0.15</v>
      </c>
      <c r="AP11" s="80">
        <v>6.5000000000000002E-2</v>
      </c>
      <c r="AQ11" s="80">
        <v>0.05</v>
      </c>
      <c r="AR11" s="80">
        <v>0.05</v>
      </c>
      <c r="AS11" s="80"/>
      <c r="AT11" s="110">
        <f>INDEX('Detected Compounds limits'!$B$2:$H$50, MATCH($Y11,'Detected Compounds limits'!$B$2:$B$50, 0), MATCH(AT$1,'Detected Compounds limits'!$B$2:$H$2,0))</f>
        <v>10</v>
      </c>
      <c r="AU11" s="52"/>
      <c r="AV11" s="80">
        <f>INDEX('Detected Compounds limits'!$B$2:$H$50, MATCH($Y11,'Detected Compounds limits'!$B$2:$B$50, 0), MATCH(AV$4,'Detected Compounds limits'!$B$2:$H$2,0))</f>
        <v>0.05</v>
      </c>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5"/>
      <c r="CC11" s="55"/>
      <c r="CD11" s="55"/>
      <c r="CE11" s="55"/>
      <c r="CF11" s="55"/>
      <c r="CG11" s="55"/>
      <c r="CH11" s="55" t="s">
        <v>209</v>
      </c>
      <c r="CI11" s="55" t="s">
        <v>209</v>
      </c>
      <c r="CJ11" s="55"/>
      <c r="CK11" s="52"/>
      <c r="CL11" s="52"/>
      <c r="CM11" s="52"/>
      <c r="CN11" s="52"/>
    </row>
    <row r="12" spans="1:92" x14ac:dyDescent="0.25">
      <c r="A12" s="51"/>
      <c r="B12" s="51"/>
      <c r="C12" s="51"/>
      <c r="D12" s="51"/>
      <c r="E12" s="51"/>
      <c r="F12" s="51"/>
      <c r="G12" s="51"/>
      <c r="H12" s="51"/>
      <c r="I12" s="51"/>
      <c r="J12" s="51"/>
      <c r="K12" s="27"/>
      <c r="L12" s="27"/>
      <c r="M12" s="27"/>
      <c r="N12" s="27"/>
      <c r="O12" s="27"/>
      <c r="P12" s="27"/>
      <c r="Q12" s="27"/>
      <c r="R12" s="27"/>
      <c r="S12" s="27"/>
      <c r="T12" s="27"/>
      <c r="U12" s="52"/>
      <c r="V12" s="80"/>
      <c r="W12" s="80"/>
      <c r="X12" s="81"/>
      <c r="Y12" s="82" t="s">
        <v>43</v>
      </c>
      <c r="Z12" s="80"/>
      <c r="AA12" s="80"/>
      <c r="AB12" s="80">
        <v>2.5000000000000001E-3</v>
      </c>
      <c r="AC12" s="80"/>
      <c r="AD12" s="80"/>
      <c r="AE12" s="80">
        <v>2.5000000000000001E-3</v>
      </c>
      <c r="AF12" s="80">
        <v>2.5000000000000001E-3</v>
      </c>
      <c r="AG12" s="80">
        <v>2.5000000000000001E-3</v>
      </c>
      <c r="AH12" s="80">
        <v>2.5000000000000001E-3</v>
      </c>
      <c r="AI12" s="80">
        <f>INDEX('Detected Compounds limits'!$B$2:$H$50, MATCH($Y12,'Detected Compounds limits'!$B$2:$B$50, 0), MATCH(AI$1,'Detected Compounds limits'!$B$2:$H$2,0))</f>
        <v>0.1</v>
      </c>
      <c r="AJ12" s="52"/>
      <c r="AK12" s="80"/>
      <c r="AL12" s="80"/>
      <c r="AM12" s="80">
        <v>2.5000000000000001E-3</v>
      </c>
      <c r="AN12" s="80"/>
      <c r="AO12" s="80"/>
      <c r="AP12" s="80">
        <v>2.5000000000000001E-3</v>
      </c>
      <c r="AQ12" s="80">
        <v>2.5000000000000001E-3</v>
      </c>
      <c r="AR12" s="80">
        <v>2.5000000000000001E-3</v>
      </c>
      <c r="AS12" s="80">
        <v>2.5000000000000001E-3</v>
      </c>
      <c r="AT12" s="110">
        <f>INDEX('Detected Compounds limits'!$B$2:$H$50, MATCH($Y12,'Detected Compounds limits'!$B$2:$B$50, 0), MATCH(AT$1,'Detected Compounds limits'!$B$2:$H$2,0))</f>
        <v>5.4000000000000003E-3</v>
      </c>
      <c r="AU12" s="52"/>
      <c r="AV12" s="80">
        <f>INDEX('Detected Compounds limits'!$B$2:$H$50, MATCH($Y12,'Detected Compounds limits'!$B$2:$B$50, 0), MATCH(AV$4,'Detected Compounds limits'!$B$2:$H$2,0))</f>
        <v>2.5000000000000001E-3</v>
      </c>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5"/>
      <c r="CC12" s="55"/>
      <c r="CD12" s="55" t="s">
        <v>209</v>
      </c>
      <c r="CE12" s="55"/>
      <c r="CF12" s="55"/>
      <c r="CG12" s="55" t="s">
        <v>209</v>
      </c>
      <c r="CH12" s="55" t="s">
        <v>209</v>
      </c>
      <c r="CI12" s="55" t="s">
        <v>209</v>
      </c>
      <c r="CJ12" s="55" t="s">
        <v>209</v>
      </c>
      <c r="CK12" s="52"/>
      <c r="CL12" s="52"/>
      <c r="CM12" s="52"/>
      <c r="CN12" s="52"/>
    </row>
    <row r="13" spans="1:92" x14ac:dyDescent="0.25">
      <c r="A13" s="51"/>
      <c r="B13" s="51"/>
      <c r="C13" s="51"/>
      <c r="D13" s="51"/>
      <c r="E13" s="51"/>
      <c r="F13" s="51"/>
      <c r="G13" s="51"/>
      <c r="H13" s="51"/>
      <c r="I13" s="51"/>
      <c r="J13" s="51"/>
      <c r="K13" s="27"/>
      <c r="L13" s="27"/>
      <c r="M13" s="27"/>
      <c r="N13" s="27"/>
      <c r="O13" s="27"/>
      <c r="P13" s="27"/>
      <c r="Q13" s="27"/>
      <c r="R13" s="27"/>
      <c r="S13" s="27"/>
      <c r="T13" s="27"/>
      <c r="U13" s="52"/>
      <c r="V13" s="80" t="str">
        <f>INDEX('Detected Compounds limits'!$B$2:$I$50, MATCH($Y13,'Detected Compounds limits'!$B$2:$B$50, 0), MATCH(V$4,'Detected Compounds limits'!$B$2:$I$2,0))</f>
        <v xml:space="preserve"> </v>
      </c>
      <c r="W13" s="80" t="s">
        <v>118</v>
      </c>
      <c r="X13" s="81"/>
      <c r="Y13" s="82" t="s">
        <v>65</v>
      </c>
      <c r="Z13" s="80"/>
      <c r="AA13" s="80"/>
      <c r="AB13" s="80"/>
      <c r="AC13" s="80"/>
      <c r="AD13" s="80"/>
      <c r="AE13" s="80">
        <v>3.6999999999999998E-5</v>
      </c>
      <c r="AF13" s="80">
        <v>2.9999999999999997E-5</v>
      </c>
      <c r="AG13" s="80"/>
      <c r="AH13" s="80"/>
      <c r="AI13" s="80">
        <f>INDEX('Detected Compounds limits'!$B$2:$H$50, MATCH($Y13,'Detected Compounds limits'!$B$2:$B$50, 0), MATCH(AI$1,'Detected Compounds limits'!$B$2:$H$2,0))</f>
        <v>0.1</v>
      </c>
      <c r="AJ13" s="52"/>
      <c r="AK13" s="80"/>
      <c r="AL13" s="80"/>
      <c r="AM13" s="80"/>
      <c r="AN13" s="80"/>
      <c r="AO13" s="80"/>
      <c r="AP13" s="80">
        <v>3.6999999999999998E-5</v>
      </c>
      <c r="AQ13" s="80">
        <v>2.9999999999999997E-5</v>
      </c>
      <c r="AR13" s="80"/>
      <c r="AS13" s="80"/>
      <c r="AT13" s="110">
        <f>INDEX('Detected Compounds limits'!$B$2:$H$50, MATCH($Y13,'Detected Compounds limits'!$B$2:$B$50, 0), MATCH(AT$1,'Detected Compounds limits'!$B$2:$H$2,0))</f>
        <v>0.1</v>
      </c>
      <c r="AU13" s="52"/>
      <c r="AV13" s="80">
        <f>INDEX('Detected Compounds limits'!$B$2:$H$50, MATCH($Y13,'Detected Compounds limits'!$B$2:$B$50, 0), MATCH(AV$4,'Detected Compounds limits'!$B$2:$H$2,0))</f>
        <v>3.0000000000000001E-5</v>
      </c>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5"/>
      <c r="CC13" s="55"/>
      <c r="CD13" s="55"/>
      <c r="CE13" s="55"/>
      <c r="CF13" s="55"/>
      <c r="CG13" s="55"/>
      <c r="CH13" s="55" t="s">
        <v>209</v>
      </c>
      <c r="CI13" s="55"/>
      <c r="CJ13" s="55"/>
      <c r="CK13" s="52"/>
      <c r="CL13" s="52"/>
      <c r="CM13" s="52"/>
      <c r="CN13" s="52"/>
    </row>
    <row r="14" spans="1:92" x14ac:dyDescent="0.25">
      <c r="A14" s="51"/>
      <c r="B14" s="51"/>
      <c r="C14" s="51"/>
      <c r="D14" s="51"/>
      <c r="E14" s="51"/>
      <c r="F14" s="51"/>
      <c r="G14" s="51"/>
      <c r="H14" s="51"/>
      <c r="I14" s="51"/>
      <c r="J14" s="51"/>
      <c r="K14" s="27"/>
      <c r="L14" s="27"/>
      <c r="M14" s="27"/>
      <c r="N14" s="27"/>
      <c r="O14" s="27"/>
      <c r="P14" s="27"/>
      <c r="Q14" s="27"/>
      <c r="R14" s="27"/>
      <c r="S14" s="27"/>
      <c r="T14" s="27"/>
      <c r="U14" s="52"/>
      <c r="V14" s="80" t="str">
        <f>INDEX('Detected Compounds limits'!$B$2:$I$50, MATCH($Y14,'Detected Compounds limits'!$B$2:$B$50, 0), MATCH(V$4,'Detected Compounds limits'!$B$2:$I$2,0))</f>
        <v xml:space="preserve"> </v>
      </c>
      <c r="W14" s="80"/>
      <c r="X14" s="81"/>
      <c r="Y14" s="82" t="s">
        <v>71</v>
      </c>
      <c r="Z14" s="80"/>
      <c r="AA14" s="80"/>
      <c r="AB14" s="80"/>
      <c r="AC14" s="80"/>
      <c r="AD14" s="80">
        <v>8.0000000000000002E-3</v>
      </c>
      <c r="AE14" s="80"/>
      <c r="AF14" s="80"/>
      <c r="AG14" s="80"/>
      <c r="AH14" s="80"/>
      <c r="AI14" s="80">
        <f>INDEX('Detected Compounds limits'!$B$2:$H$50, MATCH($Y14,'Detected Compounds limits'!$B$2:$B$50, 0), MATCH(AI$1,'Detected Compounds limits'!$B$2:$H$2,0))</f>
        <v>8.6999999999999994E-3</v>
      </c>
      <c r="AJ14" s="52"/>
      <c r="AK14" s="80"/>
      <c r="AL14" s="80"/>
      <c r="AM14" s="80"/>
      <c r="AN14" s="80"/>
      <c r="AO14" s="80">
        <v>8.0000000000000002E-3</v>
      </c>
      <c r="AP14" s="80"/>
      <c r="AQ14" s="80"/>
      <c r="AR14" s="80"/>
      <c r="AS14" s="80"/>
      <c r="AT14" s="110">
        <f>INDEX('Detected Compounds limits'!$B$2:$H$50, MATCH($Y14,'Detected Compounds limits'!$B$2:$B$50, 0), MATCH(AT$1,'Detected Compounds limits'!$B$2:$H$2,0))</f>
        <v>8.6999999999999994E-3</v>
      </c>
      <c r="AU14" s="52"/>
      <c r="AV14" s="80">
        <f>INDEX('Detected Compounds limits'!$B$2:$H$50, MATCH($Y14,'Detected Compounds limits'!$B$2:$B$50, 0), MATCH(AV$4,'Detected Compounds limits'!$B$2:$H$2,0))</f>
        <v>8.0000000000000002E-3</v>
      </c>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5"/>
      <c r="CC14" s="55"/>
      <c r="CD14" s="55"/>
      <c r="CE14" s="55"/>
      <c r="CF14" s="55" t="s">
        <v>209</v>
      </c>
      <c r="CG14" s="55"/>
      <c r="CH14" s="55"/>
      <c r="CI14" s="55"/>
      <c r="CJ14" s="55"/>
      <c r="CK14" s="52"/>
      <c r="CL14" s="52"/>
      <c r="CM14" s="52"/>
      <c r="CN14" s="52"/>
    </row>
    <row r="15" spans="1:92" x14ac:dyDescent="0.25">
      <c r="A15" s="51"/>
      <c r="B15" s="51"/>
      <c r="C15" s="51"/>
      <c r="D15" s="51"/>
      <c r="E15" s="51"/>
      <c r="F15" s="51"/>
      <c r="G15" s="51"/>
      <c r="H15" s="51"/>
      <c r="I15" s="51"/>
      <c r="J15" s="51"/>
      <c r="K15" s="27"/>
      <c r="L15" s="27"/>
      <c r="M15" s="27"/>
      <c r="N15" s="27"/>
      <c r="O15" s="27"/>
      <c r="P15" s="27"/>
      <c r="Q15" s="27"/>
      <c r="R15" s="27"/>
      <c r="S15" s="27"/>
      <c r="T15" s="27"/>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111"/>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3"/>
      <c r="CC15" s="53"/>
      <c r="CD15" s="53"/>
      <c r="CE15" s="53"/>
      <c r="CF15" s="53"/>
      <c r="CG15" s="53"/>
      <c r="CH15" s="53"/>
      <c r="CI15" s="53"/>
      <c r="CJ15" s="53"/>
      <c r="CK15" s="52"/>
      <c r="CL15" s="52"/>
      <c r="CM15" s="52"/>
      <c r="CN15" s="52"/>
    </row>
    <row r="16" spans="1:92" x14ac:dyDescent="0.25">
      <c r="A16" s="51"/>
      <c r="B16" s="51"/>
      <c r="C16" s="51"/>
      <c r="D16" s="51"/>
      <c r="E16" s="51"/>
      <c r="F16" s="51"/>
      <c r="G16" s="51"/>
      <c r="H16" s="51"/>
      <c r="I16" s="51"/>
      <c r="J16" s="51"/>
      <c r="K16" s="27"/>
      <c r="L16" s="27"/>
      <c r="M16" s="27"/>
      <c r="N16" s="27"/>
      <c r="O16" s="27"/>
      <c r="P16" s="27"/>
      <c r="Q16" s="27"/>
      <c r="R16" s="27"/>
      <c r="S16" s="27"/>
      <c r="T16" s="27"/>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111"/>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3"/>
      <c r="CC16" s="53"/>
      <c r="CD16" s="53"/>
      <c r="CE16" s="53"/>
      <c r="CF16" s="53"/>
      <c r="CG16" s="53"/>
      <c r="CH16" s="53"/>
      <c r="CI16" s="53"/>
      <c r="CJ16" s="53"/>
      <c r="CK16" s="52"/>
      <c r="CL16" s="52"/>
      <c r="CM16" s="52"/>
      <c r="CN16" s="52"/>
    </row>
    <row r="17" spans="1:92" x14ac:dyDescent="0.25">
      <c r="A17" s="51"/>
      <c r="B17" s="51"/>
      <c r="C17" s="51"/>
      <c r="D17" s="51"/>
      <c r="E17" s="51"/>
      <c r="F17" s="51"/>
      <c r="G17" s="51"/>
      <c r="H17" s="51"/>
      <c r="I17" s="51"/>
      <c r="J17" s="51"/>
      <c r="K17" s="27"/>
      <c r="L17" s="27"/>
      <c r="M17" s="27"/>
      <c r="N17" s="27"/>
      <c r="O17" s="27"/>
      <c r="P17" s="27"/>
      <c r="Q17" s="27"/>
      <c r="R17" s="27"/>
      <c r="S17" s="27"/>
      <c r="T17" s="27"/>
      <c r="U17" s="52"/>
      <c r="V17" s="52"/>
      <c r="W17" s="52"/>
      <c r="X17" s="52"/>
      <c r="Y17" s="52" t="str">
        <f>Y3</f>
        <v xml:space="preserve"> Arniger Witi</v>
      </c>
      <c r="Z17" s="91" t="str">
        <f t="shared" ref="Z17:AH17" si="0">Z4</f>
        <v>30/03</v>
      </c>
      <c r="AA17" s="91" t="str">
        <f t="shared" si="0"/>
        <v>27/04</v>
      </c>
      <c r="AB17" s="91" t="str">
        <f t="shared" si="0"/>
        <v>25/05</v>
      </c>
      <c r="AC17" s="91" t="str">
        <f t="shared" si="0"/>
        <v>22/06</v>
      </c>
      <c r="AD17" s="91" t="str">
        <f t="shared" si="0"/>
        <v>21/07</v>
      </c>
      <c r="AE17" s="91" t="str">
        <f t="shared" si="0"/>
        <v>17/08</v>
      </c>
      <c r="AF17" s="91" t="str">
        <f t="shared" si="0"/>
        <v>13/09</v>
      </c>
      <c r="AG17" s="91" t="str">
        <f t="shared" si="0"/>
        <v>12/10</v>
      </c>
      <c r="AH17" s="91" t="str">
        <f t="shared" si="0"/>
        <v>08/11</v>
      </c>
      <c r="AI17" s="84"/>
      <c r="AJ17" s="84"/>
      <c r="AK17" s="91" t="str">
        <f t="shared" ref="AK17:AS17" si="1">AK4</f>
        <v>30/03</v>
      </c>
      <c r="AL17" s="91" t="str">
        <f t="shared" si="1"/>
        <v>27/04</v>
      </c>
      <c r="AM17" s="91" t="str">
        <f t="shared" si="1"/>
        <v>25/05</v>
      </c>
      <c r="AN17" s="91" t="str">
        <f t="shared" si="1"/>
        <v>22/06</v>
      </c>
      <c r="AO17" s="91" t="str">
        <f t="shared" si="1"/>
        <v>21/07</v>
      </c>
      <c r="AP17" s="91" t="str">
        <f t="shared" si="1"/>
        <v>17/08</v>
      </c>
      <c r="AQ17" s="91" t="str">
        <f t="shared" si="1"/>
        <v>13/09</v>
      </c>
      <c r="AR17" s="91" t="str">
        <f t="shared" si="1"/>
        <v>12/10</v>
      </c>
      <c r="AS17" s="91" t="str">
        <f t="shared" si="1"/>
        <v>08/11</v>
      </c>
      <c r="AT17" s="111"/>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3"/>
      <c r="CC17" s="53"/>
      <c r="CD17" s="53"/>
      <c r="CE17" s="53"/>
      <c r="CF17" s="53"/>
      <c r="CG17" s="53"/>
      <c r="CH17" s="53"/>
      <c r="CI17" s="53"/>
      <c r="CJ17" s="53"/>
      <c r="CK17" s="52"/>
      <c r="CL17" s="52"/>
      <c r="CM17" s="52"/>
      <c r="CN17" s="52"/>
    </row>
    <row r="18" spans="1:92" x14ac:dyDescent="0.25">
      <c r="A18" s="51"/>
      <c r="B18" s="51"/>
      <c r="C18" s="51"/>
      <c r="D18" s="51"/>
      <c r="E18" s="51"/>
      <c r="F18" s="51"/>
      <c r="G18" s="51"/>
      <c r="H18" s="51"/>
      <c r="I18" s="51"/>
      <c r="J18" s="51"/>
      <c r="K18" s="27"/>
      <c r="L18" s="27"/>
      <c r="M18" s="27"/>
      <c r="N18" s="27"/>
      <c r="O18" s="27"/>
      <c r="P18" s="27"/>
      <c r="Q18" s="27"/>
      <c r="R18" s="27"/>
      <c r="S18" s="27"/>
      <c r="T18" s="27"/>
      <c r="U18" s="52"/>
      <c r="V18" s="52"/>
      <c r="W18" s="52"/>
      <c r="X18" s="52"/>
      <c r="Y18" s="46" t="s">
        <v>212</v>
      </c>
      <c r="Z18" s="91">
        <f t="shared" ref="Z18:AH18" si="2">SUMPRODUCT(($V5:$V14&lt;&gt;"x")*($X5:$X14&lt;&gt;"x")*(CB5:CB14="&lt;")*(Z5:Z14&gt;$AI5:$AI14))</f>
        <v>0</v>
      </c>
      <c r="AA18" s="91">
        <f t="shared" si="2"/>
        <v>0</v>
      </c>
      <c r="AB18" s="91">
        <f t="shared" si="2"/>
        <v>0</v>
      </c>
      <c r="AC18" s="91">
        <f t="shared" si="2"/>
        <v>0</v>
      </c>
      <c r="AD18" s="91">
        <f t="shared" si="2"/>
        <v>0</v>
      </c>
      <c r="AE18" s="91">
        <f t="shared" si="2"/>
        <v>0</v>
      </c>
      <c r="AF18" s="91">
        <f t="shared" si="2"/>
        <v>0</v>
      </c>
      <c r="AG18" s="91">
        <f t="shared" si="2"/>
        <v>0</v>
      </c>
      <c r="AH18" s="91">
        <f t="shared" si="2"/>
        <v>0</v>
      </c>
      <c r="AI18" s="52"/>
      <c r="AJ18" s="52"/>
      <c r="AK18" s="91">
        <f t="shared" ref="AK18:AS18" si="3">SUMPRODUCT(($V5:$V14&lt;&gt;"x")*($X5:$X14&lt;&gt;"x")*(CB5:CB14="&lt;")*(AK5:AK14&gt;$AT5:$AT14))</f>
        <v>0</v>
      </c>
      <c r="AL18" s="91">
        <f t="shared" si="3"/>
        <v>0</v>
      </c>
      <c r="AM18" s="91">
        <f t="shared" si="3"/>
        <v>0</v>
      </c>
      <c r="AN18" s="91">
        <f t="shared" si="3"/>
        <v>0</v>
      </c>
      <c r="AO18" s="91">
        <f t="shared" si="3"/>
        <v>0</v>
      </c>
      <c r="AP18" s="91">
        <f t="shared" si="3"/>
        <v>1</v>
      </c>
      <c r="AQ18" s="91">
        <f t="shared" si="3"/>
        <v>0</v>
      </c>
      <c r="AR18" s="91">
        <f t="shared" si="3"/>
        <v>0</v>
      </c>
      <c r="AS18" s="91">
        <f t="shared" si="3"/>
        <v>0</v>
      </c>
      <c r="AT18" s="111"/>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3"/>
      <c r="CC18" s="53"/>
      <c r="CD18" s="53"/>
      <c r="CE18" s="53"/>
      <c r="CF18" s="53"/>
      <c r="CG18" s="53"/>
      <c r="CH18" s="53"/>
      <c r="CI18" s="53"/>
      <c r="CJ18" s="53"/>
      <c r="CK18" s="52"/>
      <c r="CL18" s="52"/>
      <c r="CM18" s="52"/>
      <c r="CN18" s="52"/>
    </row>
    <row r="19" spans="1:92" ht="30" x14ac:dyDescent="0.25">
      <c r="A19" s="51"/>
      <c r="B19" s="51"/>
      <c r="C19" s="51"/>
      <c r="D19" s="51"/>
      <c r="E19" s="51"/>
      <c r="F19" s="51"/>
      <c r="G19" s="51"/>
      <c r="H19" s="51"/>
      <c r="I19" s="51"/>
      <c r="J19" s="51"/>
      <c r="K19" s="27"/>
      <c r="L19" s="27"/>
      <c r="M19" s="27"/>
      <c r="N19" s="27"/>
      <c r="O19" s="27"/>
      <c r="P19" s="27"/>
      <c r="Q19" s="27"/>
      <c r="R19" s="27"/>
      <c r="S19" s="27"/>
      <c r="T19" s="27"/>
      <c r="U19" s="52"/>
      <c r="V19" s="52"/>
      <c r="W19" s="52"/>
      <c r="X19" s="52"/>
      <c r="Y19" s="45" t="s">
        <v>201</v>
      </c>
      <c r="Z19" s="91">
        <f t="shared" ref="Z19:AH19" si="4">SUMPRODUCT(($V5:$V14&lt;&gt;"x")*($X5:$X14&lt;&gt;"x")*(CB5:CB14&lt;&gt;"&lt;")*(Z5:Z14&gt;$AI5:$AI14))</f>
        <v>0</v>
      </c>
      <c r="AA19" s="91">
        <f t="shared" si="4"/>
        <v>0</v>
      </c>
      <c r="AB19" s="91">
        <f t="shared" si="4"/>
        <v>0</v>
      </c>
      <c r="AC19" s="91">
        <f t="shared" si="4"/>
        <v>0</v>
      </c>
      <c r="AD19" s="91">
        <f t="shared" si="4"/>
        <v>0</v>
      </c>
      <c r="AE19" s="91">
        <f t="shared" si="4"/>
        <v>1</v>
      </c>
      <c r="AF19" s="91">
        <f t="shared" si="4"/>
        <v>0</v>
      </c>
      <c r="AG19" s="91">
        <f t="shared" si="4"/>
        <v>0</v>
      </c>
      <c r="AH19" s="91">
        <f t="shared" si="4"/>
        <v>0</v>
      </c>
      <c r="AI19" s="52"/>
      <c r="AJ19" s="52"/>
      <c r="AK19" s="91">
        <f t="shared" ref="AK19:AS19" si="5">SUMPRODUCT(($V5:$V14&lt;&gt;"x")*($X5:$X14&lt;&gt;"x")*(CB5:CB14&lt;&gt;"&lt;")*(AK5:AK14&gt;$AT5:$AT14))</f>
        <v>0</v>
      </c>
      <c r="AL19" s="91">
        <f t="shared" si="5"/>
        <v>0</v>
      </c>
      <c r="AM19" s="91">
        <f t="shared" si="5"/>
        <v>0</v>
      </c>
      <c r="AN19" s="91">
        <f t="shared" si="5"/>
        <v>0</v>
      </c>
      <c r="AO19" s="91">
        <f t="shared" si="5"/>
        <v>0</v>
      </c>
      <c r="AP19" s="91">
        <f t="shared" si="5"/>
        <v>1</v>
      </c>
      <c r="AQ19" s="91">
        <f t="shared" si="5"/>
        <v>0</v>
      </c>
      <c r="AR19" s="91">
        <f t="shared" si="5"/>
        <v>0</v>
      </c>
      <c r="AS19" s="91">
        <f t="shared" si="5"/>
        <v>0</v>
      </c>
      <c r="AT19" s="111" t="s">
        <v>4</v>
      </c>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3"/>
      <c r="CC19" s="53"/>
      <c r="CD19" s="53"/>
      <c r="CE19" s="53"/>
      <c r="CF19" s="53"/>
      <c r="CG19" s="53"/>
      <c r="CH19" s="53"/>
      <c r="CI19" s="53"/>
      <c r="CJ19" s="53"/>
      <c r="CK19" s="52"/>
      <c r="CL19" s="52"/>
      <c r="CM19" s="52"/>
      <c r="CN19" s="52"/>
    </row>
    <row r="20" spans="1:92" x14ac:dyDescent="0.25">
      <c r="A20" s="51"/>
      <c r="B20" s="51"/>
      <c r="C20" s="51"/>
      <c r="D20" s="51"/>
      <c r="E20" s="51"/>
      <c r="F20" s="51"/>
      <c r="G20" s="51"/>
      <c r="H20" s="51"/>
      <c r="I20" s="51"/>
      <c r="J20" s="51"/>
      <c r="K20" s="27"/>
      <c r="L20" s="27"/>
      <c r="M20" s="27"/>
      <c r="N20" s="27"/>
      <c r="O20" s="27"/>
      <c r="P20" s="27"/>
      <c r="Q20" s="27"/>
      <c r="R20" s="27"/>
      <c r="S20" s="27"/>
      <c r="T20" s="27"/>
      <c r="U20" s="52"/>
      <c r="V20" s="52"/>
      <c r="W20" s="52"/>
      <c r="X20" s="52"/>
      <c r="Y20" s="40" t="s">
        <v>211</v>
      </c>
      <c r="Z20" s="91">
        <f t="shared" ref="Z20:AH20" si="6">SUMPRODUCT((Z5:Z14&gt;=$AV5:$AV14)*($V5:$V14&lt;&gt;"x")*($X5:$X14&lt;&gt;"x")*(CB5:CB14&lt;&gt;"&lt;")*(Z5:Z14&lt;=$AI5:$AI14))</f>
        <v>1</v>
      </c>
      <c r="AA20" s="91">
        <f t="shared" si="6"/>
        <v>1</v>
      </c>
      <c r="AB20" s="91">
        <f t="shared" si="6"/>
        <v>0</v>
      </c>
      <c r="AC20" s="91">
        <f t="shared" si="6"/>
        <v>0</v>
      </c>
      <c r="AD20" s="91">
        <f t="shared" si="6"/>
        <v>0</v>
      </c>
      <c r="AE20" s="91">
        <f t="shared" si="6"/>
        <v>1</v>
      </c>
      <c r="AF20" s="91">
        <f t="shared" si="6"/>
        <v>0</v>
      </c>
      <c r="AG20" s="91">
        <f t="shared" si="6"/>
        <v>0</v>
      </c>
      <c r="AH20" s="91">
        <f t="shared" si="6"/>
        <v>0</v>
      </c>
      <c r="AI20" s="52"/>
      <c r="AJ20" s="52"/>
      <c r="AK20" s="91">
        <f t="shared" ref="AK20:AS20" si="7">SUMPRODUCT((AK5:AK14&gt;=$AV5:$AV14)*($V5:$V14&lt;&gt;"x")*($X5:$X14&lt;&gt;"x")*(CB5:CB14&lt;&gt;"&lt;")*(AK5:AK14&lt;=$AT5:$AT14))</f>
        <v>1</v>
      </c>
      <c r="AL20" s="91">
        <f t="shared" si="7"/>
        <v>1</v>
      </c>
      <c r="AM20" s="91">
        <f t="shared" si="7"/>
        <v>0</v>
      </c>
      <c r="AN20" s="91">
        <f t="shared" si="7"/>
        <v>0</v>
      </c>
      <c r="AO20" s="91">
        <f t="shared" si="7"/>
        <v>0</v>
      </c>
      <c r="AP20" s="91">
        <f t="shared" si="7"/>
        <v>1</v>
      </c>
      <c r="AQ20" s="91">
        <f t="shared" si="7"/>
        <v>0</v>
      </c>
      <c r="AR20" s="91">
        <f t="shared" si="7"/>
        <v>0</v>
      </c>
      <c r="AS20" s="91">
        <f t="shared" si="7"/>
        <v>0</v>
      </c>
      <c r="AT20" s="111"/>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3"/>
      <c r="CC20" s="53"/>
      <c r="CD20" s="53"/>
      <c r="CE20" s="53"/>
      <c r="CF20" s="53"/>
      <c r="CG20" s="53"/>
      <c r="CH20" s="53"/>
      <c r="CI20" s="53"/>
      <c r="CJ20" s="53"/>
      <c r="CK20" s="52"/>
      <c r="CL20" s="52"/>
      <c r="CM20" s="52"/>
      <c r="CN20" s="52"/>
    </row>
    <row r="21" spans="1:92" x14ac:dyDescent="0.25">
      <c r="A21" s="51"/>
      <c r="B21" s="51"/>
      <c r="C21" s="51"/>
      <c r="D21" s="51"/>
      <c r="E21" s="51"/>
      <c r="F21" s="51"/>
      <c r="G21" s="51"/>
      <c r="H21" s="51"/>
      <c r="I21" s="51"/>
      <c r="J21" s="51"/>
      <c r="K21" s="27"/>
      <c r="L21" s="27"/>
      <c r="M21" s="27"/>
      <c r="N21" s="27"/>
      <c r="O21" s="27"/>
      <c r="P21" s="27"/>
      <c r="Q21" s="27"/>
      <c r="R21" s="27"/>
      <c r="S21" s="27"/>
      <c r="T21" s="27"/>
      <c r="U21" s="52"/>
      <c r="V21" s="52"/>
      <c r="W21" s="52"/>
      <c r="X21" s="52"/>
      <c r="Y21" s="27" t="s">
        <v>202</v>
      </c>
      <c r="Z21" s="92">
        <f t="shared" ref="Z21:AH21" si="8">SUMPRODUCT(($V5:$V14&lt;&gt;"x")*($X5:$X14&lt;&gt;"x")*(Z5:Z14&gt;0)*(CB5:CB14="&lt;")*(Z5:Z14&lt;=$AV5:$AV14)*(Z5:Z14&lt;=$AI5:$AI14))</f>
        <v>0</v>
      </c>
      <c r="AA21" s="92">
        <f t="shared" si="8"/>
        <v>0</v>
      </c>
      <c r="AB21" s="92">
        <f t="shared" si="8"/>
        <v>1</v>
      </c>
      <c r="AC21" s="92">
        <f t="shared" si="8"/>
        <v>0</v>
      </c>
      <c r="AD21" s="92">
        <f t="shared" si="8"/>
        <v>1</v>
      </c>
      <c r="AE21" s="92">
        <f t="shared" si="8"/>
        <v>3</v>
      </c>
      <c r="AF21" s="92">
        <f t="shared" si="8"/>
        <v>2</v>
      </c>
      <c r="AG21" s="92">
        <f t="shared" si="8"/>
        <v>1</v>
      </c>
      <c r="AH21" s="92">
        <f t="shared" si="8"/>
        <v>2</v>
      </c>
      <c r="AI21" s="52"/>
      <c r="AJ21" s="52"/>
      <c r="AK21" s="92">
        <f t="shared" ref="AK21:AS21" si="9">SUMPRODUCT(($V5:$V14&lt;&gt;"x")*($X5:$X14&lt;&gt;"x")*(AK5:AK14&gt;0)*(CB5:CB14="&lt;")*(AK5:AK14&lt;=$AV5:$AV14)*(AK5:AK14&lt;=$AT5:$AT14))</f>
        <v>0</v>
      </c>
      <c r="AL21" s="92">
        <f t="shared" si="9"/>
        <v>0</v>
      </c>
      <c r="AM21" s="92">
        <f t="shared" si="9"/>
        <v>1</v>
      </c>
      <c r="AN21" s="92">
        <f t="shared" si="9"/>
        <v>0</v>
      </c>
      <c r="AO21" s="92">
        <f t="shared" si="9"/>
        <v>1</v>
      </c>
      <c r="AP21" s="92">
        <f t="shared" si="9"/>
        <v>2</v>
      </c>
      <c r="AQ21" s="92">
        <f t="shared" si="9"/>
        <v>2</v>
      </c>
      <c r="AR21" s="92">
        <f t="shared" si="9"/>
        <v>1</v>
      </c>
      <c r="AS21" s="92">
        <f t="shared" si="9"/>
        <v>2</v>
      </c>
      <c r="AT21" s="111"/>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3"/>
      <c r="CC21" s="53"/>
      <c r="CD21" s="53"/>
      <c r="CE21" s="53"/>
      <c r="CF21" s="53"/>
      <c r="CG21" s="53"/>
      <c r="CH21" s="53"/>
      <c r="CI21" s="53"/>
      <c r="CJ21" s="53"/>
      <c r="CK21" s="52"/>
      <c r="CL21" s="52"/>
      <c r="CM21" s="52"/>
      <c r="CN21" s="52"/>
    </row>
    <row r="22" spans="1:92" x14ac:dyDescent="0.25">
      <c r="A22" s="51"/>
      <c r="B22" s="51"/>
      <c r="C22" s="51"/>
      <c r="D22" s="51"/>
      <c r="E22" s="51"/>
      <c r="F22" s="51"/>
      <c r="G22" s="51"/>
      <c r="H22" s="51"/>
      <c r="I22" s="51"/>
      <c r="J22" s="51"/>
      <c r="K22" s="27"/>
      <c r="L22" s="27"/>
      <c r="M22" s="27"/>
      <c r="N22" s="27"/>
      <c r="O22" s="27"/>
      <c r="P22" s="27"/>
      <c r="Q22" s="27"/>
      <c r="R22" s="27"/>
      <c r="S22" s="27"/>
      <c r="T22" s="27"/>
      <c r="U22" s="52"/>
      <c r="V22" s="52"/>
      <c r="W22" s="52"/>
      <c r="X22" s="52"/>
      <c r="Y22" s="38" t="s">
        <v>123</v>
      </c>
      <c r="Z22" s="91">
        <f>SUMPRODUCT(($V5:$V14="x")*(Z5:Z14&gt;0))</f>
        <v>0</v>
      </c>
      <c r="AA22" s="91">
        <f t="shared" ref="AA22:AH22" si="10">SUMPRODUCT(($V5:$V14="x")*(AA5:AA14&gt;0))</f>
        <v>0</v>
      </c>
      <c r="AB22" s="91">
        <f t="shared" si="10"/>
        <v>0</v>
      </c>
      <c r="AC22" s="91">
        <f t="shared" si="10"/>
        <v>0</v>
      </c>
      <c r="AD22" s="91">
        <f t="shared" si="10"/>
        <v>1</v>
      </c>
      <c r="AE22" s="91">
        <f t="shared" si="10"/>
        <v>1</v>
      </c>
      <c r="AF22" s="91">
        <f t="shared" si="10"/>
        <v>1</v>
      </c>
      <c r="AG22" s="91">
        <f t="shared" si="10"/>
        <v>1</v>
      </c>
      <c r="AH22" s="91">
        <f t="shared" si="10"/>
        <v>0</v>
      </c>
      <c r="AI22" s="52"/>
      <c r="AJ22" s="52"/>
      <c r="AK22" s="91">
        <f>SUMPRODUCT(($V5:$V14="x")*(AK5:AK14&gt;0))</f>
        <v>0</v>
      </c>
      <c r="AL22" s="91">
        <f t="shared" ref="AL22:AS22" si="11">SUMPRODUCT(($V5:$V14="x")*(AL5:AL14&gt;0))</f>
        <v>0</v>
      </c>
      <c r="AM22" s="91">
        <f t="shared" si="11"/>
        <v>0</v>
      </c>
      <c r="AN22" s="91">
        <f t="shared" si="11"/>
        <v>0</v>
      </c>
      <c r="AO22" s="91">
        <f t="shared" si="11"/>
        <v>1</v>
      </c>
      <c r="AP22" s="91">
        <f t="shared" si="11"/>
        <v>1</v>
      </c>
      <c r="AQ22" s="91">
        <f t="shared" si="11"/>
        <v>1</v>
      </c>
      <c r="AR22" s="91">
        <f t="shared" si="11"/>
        <v>1</v>
      </c>
      <c r="AS22" s="91">
        <f t="shared" si="11"/>
        <v>0</v>
      </c>
      <c r="AT22" s="111"/>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3"/>
      <c r="CC22" s="53"/>
      <c r="CD22" s="53"/>
      <c r="CE22" s="53"/>
      <c r="CF22" s="53"/>
      <c r="CG22" s="53"/>
      <c r="CH22" s="53"/>
      <c r="CI22" s="53"/>
      <c r="CJ22" s="53"/>
      <c r="CK22" s="52"/>
      <c r="CL22" s="52"/>
      <c r="CM22" s="52"/>
      <c r="CN22" s="52"/>
    </row>
    <row r="23" spans="1:92" x14ac:dyDescent="0.25">
      <c r="A23" s="51"/>
      <c r="B23" s="51"/>
      <c r="C23" s="51"/>
      <c r="D23" s="51"/>
      <c r="E23" s="51"/>
      <c r="F23" s="51"/>
      <c r="G23" s="51"/>
      <c r="H23" s="51"/>
      <c r="I23" s="51"/>
      <c r="J23" s="51"/>
      <c r="K23" s="27"/>
      <c r="L23" s="27"/>
      <c r="M23" s="27"/>
      <c r="N23" s="27"/>
      <c r="O23" s="27"/>
      <c r="P23" s="27"/>
      <c r="Q23" s="27"/>
      <c r="R23" s="27"/>
      <c r="S23" s="27"/>
      <c r="T23" s="27"/>
      <c r="U23" s="52"/>
      <c r="V23" s="52"/>
      <c r="W23" s="52"/>
      <c r="X23" s="52"/>
      <c r="Y23" s="39" t="s">
        <v>223</v>
      </c>
      <c r="Z23" s="52"/>
      <c r="AA23" s="52"/>
      <c r="AB23" s="52"/>
      <c r="AC23" s="52"/>
      <c r="AD23" s="52"/>
      <c r="AE23" s="52"/>
      <c r="AF23" s="52"/>
      <c r="AG23" s="52"/>
      <c r="AH23" s="52"/>
      <c r="AI23" s="52"/>
      <c r="AJ23" s="52"/>
      <c r="AK23" s="52"/>
      <c r="AL23" s="52"/>
      <c r="AM23" s="52"/>
      <c r="AN23" s="52"/>
      <c r="AO23" s="52"/>
      <c r="AP23" s="52"/>
      <c r="AQ23" s="52"/>
      <c r="AR23" s="52"/>
      <c r="AS23" s="52"/>
      <c r="AT23" s="111"/>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3"/>
      <c r="CC23" s="53"/>
      <c r="CD23" s="53"/>
      <c r="CE23" s="53"/>
      <c r="CF23" s="53"/>
      <c r="CG23" s="53"/>
      <c r="CH23" s="53"/>
      <c r="CI23" s="53"/>
      <c r="CJ23" s="53"/>
      <c r="CK23" s="52"/>
      <c r="CL23" s="52"/>
      <c r="CM23" s="52"/>
      <c r="CN23" s="52"/>
    </row>
    <row r="24" spans="1:92" x14ac:dyDescent="0.25">
      <c r="A24" s="51"/>
      <c r="B24" s="51"/>
      <c r="C24" s="51"/>
      <c r="D24" s="51"/>
      <c r="E24" s="51"/>
      <c r="F24" s="51"/>
      <c r="G24" s="51"/>
      <c r="H24" s="51"/>
      <c r="I24" s="51"/>
      <c r="J24" s="51"/>
      <c r="K24" s="27"/>
      <c r="L24" s="27"/>
      <c r="M24" s="27"/>
      <c r="N24" s="27"/>
      <c r="O24" s="27"/>
      <c r="P24" s="27"/>
      <c r="Q24" s="27"/>
      <c r="R24" s="27"/>
      <c r="S24" s="27"/>
      <c r="T24" s="27"/>
      <c r="U24" s="52"/>
      <c r="V24" s="84"/>
      <c r="W24" s="84"/>
      <c r="X24" s="84"/>
      <c r="Y24" s="52" t="s">
        <v>222</v>
      </c>
      <c r="Z24" s="52">
        <f>SUM(Z18:Z22)</f>
        <v>1</v>
      </c>
      <c r="AA24" s="52">
        <f t="shared" ref="AA24:AH24" si="12">SUM(AA18:AA22)</f>
        <v>1</v>
      </c>
      <c r="AB24" s="52">
        <f t="shared" si="12"/>
        <v>1</v>
      </c>
      <c r="AC24" s="52">
        <f t="shared" si="12"/>
        <v>0</v>
      </c>
      <c r="AD24" s="52">
        <f t="shared" si="12"/>
        <v>2</v>
      </c>
      <c r="AE24" s="52">
        <f t="shared" si="12"/>
        <v>6</v>
      </c>
      <c r="AF24" s="52">
        <f t="shared" si="12"/>
        <v>3</v>
      </c>
      <c r="AG24" s="52">
        <f t="shared" si="12"/>
        <v>2</v>
      </c>
      <c r="AH24" s="52">
        <f t="shared" si="12"/>
        <v>2</v>
      </c>
      <c r="AI24" s="52"/>
      <c r="AJ24" s="52"/>
      <c r="AK24" s="52">
        <f>SUM(AK18:AK22)</f>
        <v>1</v>
      </c>
      <c r="AL24" s="52">
        <f t="shared" ref="AL24:AS24" si="13">SUM(AL18:AL22)</f>
        <v>1</v>
      </c>
      <c r="AM24" s="52">
        <f t="shared" si="13"/>
        <v>1</v>
      </c>
      <c r="AN24" s="52">
        <f t="shared" si="13"/>
        <v>0</v>
      </c>
      <c r="AO24" s="52">
        <f t="shared" si="13"/>
        <v>2</v>
      </c>
      <c r="AP24" s="52">
        <f t="shared" si="13"/>
        <v>6</v>
      </c>
      <c r="AQ24" s="52">
        <f t="shared" si="13"/>
        <v>3</v>
      </c>
      <c r="AR24" s="52">
        <f t="shared" si="13"/>
        <v>2</v>
      </c>
      <c r="AS24" s="52">
        <f t="shared" si="13"/>
        <v>2</v>
      </c>
      <c r="AT24" s="111"/>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3"/>
      <c r="CC24" s="53"/>
      <c r="CD24" s="53"/>
      <c r="CE24" s="53"/>
      <c r="CF24" s="53"/>
      <c r="CG24" s="53"/>
      <c r="CH24" s="53"/>
      <c r="CI24" s="53"/>
      <c r="CJ24" s="53"/>
      <c r="CK24" s="52"/>
      <c r="CL24" s="52"/>
      <c r="CM24" s="52"/>
      <c r="CN24" s="52"/>
    </row>
    <row r="25" spans="1:92" x14ac:dyDescent="0.25">
      <c r="A25" s="51"/>
      <c r="B25" s="51"/>
      <c r="C25" s="51"/>
      <c r="D25" s="51"/>
      <c r="E25" s="51"/>
      <c r="F25" s="51"/>
      <c r="G25" s="51"/>
      <c r="H25" s="51"/>
      <c r="I25" s="51"/>
      <c r="J25" s="51"/>
      <c r="K25" s="27"/>
      <c r="L25" s="27"/>
      <c r="M25" s="27"/>
      <c r="N25" s="27"/>
      <c r="O25" s="27"/>
      <c r="P25" s="27"/>
      <c r="Q25" s="27"/>
      <c r="R25" s="27"/>
      <c r="S25" s="27"/>
      <c r="T25" s="27"/>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111"/>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3"/>
      <c r="CC25" s="53"/>
      <c r="CD25" s="53"/>
      <c r="CE25" s="53"/>
      <c r="CF25" s="53"/>
      <c r="CG25" s="53"/>
      <c r="CH25" s="53"/>
      <c r="CI25" s="53"/>
      <c r="CJ25" s="53"/>
      <c r="CK25" s="52"/>
      <c r="CL25" s="52"/>
      <c r="CM25" s="52"/>
      <c r="CN25" s="52"/>
    </row>
    <row r="26" spans="1:92" x14ac:dyDescent="0.25">
      <c r="A26" s="51"/>
      <c r="B26" s="51"/>
      <c r="C26" s="51"/>
      <c r="D26" s="51"/>
      <c r="E26" s="51"/>
      <c r="F26" s="51"/>
      <c r="G26" s="51"/>
      <c r="H26" s="51"/>
      <c r="I26" s="51"/>
      <c r="J26" s="51"/>
      <c r="K26" s="27"/>
      <c r="L26" s="27"/>
      <c r="M26" s="27"/>
      <c r="N26" s="27"/>
      <c r="O26" s="27"/>
      <c r="P26" s="27"/>
      <c r="Q26" s="27"/>
      <c r="R26" s="27"/>
      <c r="S26" s="27"/>
      <c r="T26" s="27"/>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111"/>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3"/>
      <c r="CC26" s="53"/>
      <c r="CD26" s="53"/>
      <c r="CE26" s="53"/>
      <c r="CF26" s="53"/>
      <c r="CG26" s="53"/>
      <c r="CH26" s="53"/>
      <c r="CI26" s="53"/>
      <c r="CJ26" s="53"/>
      <c r="CK26" s="52"/>
      <c r="CL26" s="52"/>
      <c r="CM26" s="52"/>
      <c r="CN26" s="52"/>
    </row>
    <row r="27" spans="1:92" x14ac:dyDescent="0.25">
      <c r="A27" s="51"/>
      <c r="B27" s="51"/>
      <c r="C27" s="51"/>
      <c r="D27" s="51"/>
      <c r="E27" s="51"/>
      <c r="F27" s="51"/>
      <c r="G27" s="51"/>
      <c r="H27" s="51"/>
      <c r="I27" s="51"/>
      <c r="J27" s="51"/>
      <c r="K27" s="27"/>
      <c r="L27" s="27"/>
      <c r="M27" s="27"/>
      <c r="N27" s="27"/>
      <c r="O27" s="27"/>
      <c r="P27" s="27"/>
      <c r="Q27" s="27"/>
      <c r="R27" s="27"/>
      <c r="S27" s="27"/>
      <c r="T27" s="27"/>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111"/>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3"/>
      <c r="CC27" s="53"/>
      <c r="CD27" s="53"/>
      <c r="CE27" s="53"/>
      <c r="CF27" s="53"/>
      <c r="CG27" s="53"/>
      <c r="CH27" s="53"/>
      <c r="CI27" s="53"/>
      <c r="CJ27" s="53"/>
      <c r="CK27" s="52"/>
      <c r="CL27" s="52"/>
      <c r="CM27" s="52"/>
      <c r="CN27" s="52"/>
    </row>
    <row r="28" spans="1:92" ht="26.25" x14ac:dyDescent="0.4">
      <c r="A28" s="51"/>
      <c r="B28" s="51"/>
      <c r="C28" s="51"/>
      <c r="D28" s="51"/>
      <c r="E28" s="51"/>
      <c r="F28" s="51"/>
      <c r="G28" s="51"/>
      <c r="H28" s="51"/>
      <c r="I28" s="51"/>
      <c r="J28" s="51"/>
      <c r="K28" s="27"/>
      <c r="L28" s="27"/>
      <c r="M28" s="27"/>
      <c r="N28" s="27"/>
      <c r="O28" s="27"/>
      <c r="P28" s="27"/>
      <c r="Q28" s="27"/>
      <c r="R28" s="27"/>
      <c r="S28" s="27"/>
      <c r="T28" s="27"/>
      <c r="U28" s="52"/>
      <c r="V28" s="97"/>
      <c r="W28" s="52" t="s">
        <v>164</v>
      </c>
      <c r="X28" s="52"/>
      <c r="Y28" s="74" t="s">
        <v>106</v>
      </c>
      <c r="Z28" s="75"/>
      <c r="AA28" s="75"/>
      <c r="AB28" s="75"/>
      <c r="AC28" s="75"/>
      <c r="AD28" s="75"/>
      <c r="AE28" s="75"/>
      <c r="AF28" s="75"/>
      <c r="AG28" s="75"/>
      <c r="AH28" s="96" t="s">
        <v>105</v>
      </c>
      <c r="AI28" s="95"/>
      <c r="AJ28" s="52"/>
      <c r="AK28" s="75"/>
      <c r="AL28" s="75"/>
      <c r="AM28" s="75"/>
      <c r="AN28" s="75"/>
      <c r="AO28" s="75"/>
      <c r="AP28" s="75"/>
      <c r="AQ28" s="75"/>
      <c r="AR28" s="75"/>
      <c r="AS28" s="75" t="s">
        <v>105</v>
      </c>
      <c r="AT28" s="108"/>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3"/>
      <c r="CC28" s="53"/>
      <c r="CD28" s="53"/>
      <c r="CE28" s="53"/>
      <c r="CF28" s="53"/>
      <c r="CG28" s="53"/>
      <c r="CH28" s="53"/>
      <c r="CI28" s="53"/>
      <c r="CJ28" s="53"/>
      <c r="CK28" s="52"/>
      <c r="CL28" s="52"/>
      <c r="CM28" s="52"/>
      <c r="CN28" s="52"/>
    </row>
    <row r="29" spans="1:92" ht="32.25" customHeight="1" x14ac:dyDescent="0.25">
      <c r="A29" s="51"/>
      <c r="B29" s="51"/>
      <c r="C29" s="51"/>
      <c r="D29" s="51"/>
      <c r="E29" s="51"/>
      <c r="F29" s="51"/>
      <c r="G29" s="51"/>
      <c r="H29" s="51"/>
      <c r="I29" s="51"/>
      <c r="J29" s="51"/>
      <c r="K29" s="27"/>
      <c r="L29" s="27"/>
      <c r="M29" s="27"/>
      <c r="N29" s="27"/>
      <c r="O29" s="27"/>
      <c r="P29" s="27"/>
      <c r="Q29" s="27"/>
      <c r="R29" s="27"/>
      <c r="S29" s="27"/>
      <c r="T29" s="27"/>
      <c r="U29" s="52"/>
      <c r="V29" s="47" t="s">
        <v>123</v>
      </c>
      <c r="W29" s="47" t="s">
        <v>117</v>
      </c>
      <c r="X29" s="86" t="s">
        <v>116</v>
      </c>
      <c r="Y29" s="76" t="s">
        <v>103</v>
      </c>
      <c r="Z29" s="106" t="s">
        <v>261</v>
      </c>
      <c r="AA29" s="106" t="s">
        <v>262</v>
      </c>
      <c r="AB29" s="106" t="s">
        <v>263</v>
      </c>
      <c r="AC29" s="106" t="s">
        <v>264</v>
      </c>
      <c r="AD29" s="106" t="s">
        <v>265</v>
      </c>
      <c r="AE29" s="106" t="s">
        <v>266</v>
      </c>
      <c r="AF29" s="106" t="s">
        <v>267</v>
      </c>
      <c r="AG29" s="106" t="s">
        <v>268</v>
      </c>
      <c r="AH29" s="106" t="s">
        <v>269</v>
      </c>
      <c r="AI29" s="79" t="str">
        <f>$AI$1</f>
        <v>GSchV_limits</v>
      </c>
      <c r="AJ29" s="52"/>
      <c r="AK29" s="106" t="s">
        <v>261</v>
      </c>
      <c r="AL29" s="106" t="s">
        <v>262</v>
      </c>
      <c r="AM29" s="106" t="s">
        <v>263</v>
      </c>
      <c r="AN29" s="106" t="s">
        <v>264</v>
      </c>
      <c r="AO29" s="106" t="s">
        <v>265</v>
      </c>
      <c r="AP29" s="106" t="s">
        <v>266</v>
      </c>
      <c r="AQ29" s="106" t="s">
        <v>267</v>
      </c>
      <c r="AR29" s="106" t="s">
        <v>268</v>
      </c>
      <c r="AS29" s="106" t="s">
        <v>269</v>
      </c>
      <c r="AT29" s="109" t="str">
        <f>$AT$1</f>
        <v>OZ CQC (AA-EQS) [(µg/l]</v>
      </c>
      <c r="AU29" s="52"/>
      <c r="AV29" s="78" t="s">
        <v>2</v>
      </c>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4">
        <v>3</v>
      </c>
      <c r="CC29" s="54">
        <v>4</v>
      </c>
      <c r="CD29" s="54">
        <v>5</v>
      </c>
      <c r="CE29" s="54">
        <v>6</v>
      </c>
      <c r="CF29" s="54">
        <v>7</v>
      </c>
      <c r="CG29" s="54">
        <v>8</v>
      </c>
      <c r="CH29" s="54">
        <v>9</v>
      </c>
      <c r="CI29" s="54">
        <v>10</v>
      </c>
      <c r="CJ29" s="54">
        <v>11</v>
      </c>
      <c r="CK29" s="52"/>
      <c r="CL29" s="52"/>
      <c r="CM29" s="52"/>
      <c r="CN29" s="52"/>
    </row>
    <row r="30" spans="1:92" x14ac:dyDescent="0.25">
      <c r="A30" s="51"/>
      <c r="B30" s="51"/>
      <c r="C30" s="51"/>
      <c r="D30" s="51"/>
      <c r="E30" s="51"/>
      <c r="F30" s="51"/>
      <c r="G30" s="51"/>
      <c r="H30" s="51"/>
      <c r="I30" s="51"/>
      <c r="J30" s="51"/>
      <c r="K30" s="27"/>
      <c r="L30" s="27"/>
      <c r="M30" s="27"/>
      <c r="N30" s="27"/>
      <c r="O30" s="27"/>
      <c r="P30" s="27"/>
      <c r="Q30" s="27"/>
      <c r="R30" s="27"/>
      <c r="S30" s="27"/>
      <c r="T30" s="27"/>
      <c r="U30" s="52"/>
      <c r="V30" s="80" t="str">
        <f>INDEX('Detected Compounds limits'!$B$2:$I$50, MATCH($Y30,'Detected Compounds limits'!$B$2:$B$50, 0), MATCH(V$4,'Detected Compounds limits'!$B$2:$I$2,0))</f>
        <v xml:space="preserve"> </v>
      </c>
      <c r="W30" s="80"/>
      <c r="X30" s="81"/>
      <c r="Y30" s="82" t="s">
        <v>20</v>
      </c>
      <c r="Z30" s="80"/>
      <c r="AA30" s="80"/>
      <c r="AB30" s="80"/>
      <c r="AC30" s="80"/>
      <c r="AD30" s="80"/>
      <c r="AE30" s="80">
        <v>1.4999999999999999E-2</v>
      </c>
      <c r="AF30" s="80">
        <v>1.7000000000000001E-2</v>
      </c>
      <c r="AG30" s="80"/>
      <c r="AH30" s="80"/>
      <c r="AI30" s="80">
        <f>INDEX('Detected Compounds limits'!$B$2:$H$50, MATCH($Y30,'Detected Compounds limits'!$B$2:$B$50, 0), MATCH(AI$1,'Detected Compounds limits'!$B$2:$H$2,0))</f>
        <v>0.1</v>
      </c>
      <c r="AJ30" s="52"/>
      <c r="AK30" s="80"/>
      <c r="AL30" s="80"/>
      <c r="AM30" s="80"/>
      <c r="AN30" s="80"/>
      <c r="AO30" s="80"/>
      <c r="AP30" s="80">
        <v>1.4999999999999999E-2</v>
      </c>
      <c r="AQ30" s="80">
        <v>1.7000000000000001E-2</v>
      </c>
      <c r="AR30" s="80"/>
      <c r="AS30" s="80"/>
      <c r="AT30" s="110">
        <f>INDEX('Detected Compounds limits'!$B$2:$H$50, MATCH($Y30,'Detected Compounds limits'!$B$2:$B$50, 0), MATCH(AT$1,'Detected Compounds limits'!$B$2:$H$2,0))</f>
        <v>10</v>
      </c>
      <c r="AU30" s="52"/>
      <c r="AV30" s="80">
        <f>INDEX('Detected Compounds limits'!$B$2:$H$50, MATCH($Y30,'Detected Compounds limits'!$B$2:$B$50, 0), MATCH(AV$4,'Detected Compounds limits'!$B$2:$H$2,0))</f>
        <v>1.4999999999999999E-2</v>
      </c>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5"/>
      <c r="CC30" s="55"/>
      <c r="CD30" s="55"/>
      <c r="CE30" s="55"/>
      <c r="CF30" s="55"/>
      <c r="CG30" s="55" t="s">
        <v>209</v>
      </c>
      <c r="CH30" s="55"/>
      <c r="CI30" s="55"/>
      <c r="CJ30" s="55"/>
      <c r="CK30" s="52"/>
      <c r="CL30" s="52"/>
      <c r="CM30" s="52"/>
      <c r="CN30" s="52"/>
    </row>
    <row r="31" spans="1:92" x14ac:dyDescent="0.25">
      <c r="A31" s="51"/>
      <c r="B31" s="51"/>
      <c r="C31" s="51"/>
      <c r="D31" s="51"/>
      <c r="E31" s="51"/>
      <c r="F31" s="51"/>
      <c r="G31" s="51"/>
      <c r="H31" s="51"/>
      <c r="I31" s="51"/>
      <c r="J31" s="51"/>
      <c r="K31" s="27"/>
      <c r="L31" s="27"/>
      <c r="M31" s="27"/>
      <c r="N31" s="27"/>
      <c r="O31" s="27"/>
      <c r="P31" s="27"/>
      <c r="Q31" s="27"/>
      <c r="R31" s="27"/>
      <c r="S31" s="27"/>
      <c r="T31" s="27"/>
      <c r="U31" s="52"/>
      <c r="V31" s="80" t="str">
        <f>INDEX('Detected Compounds limits'!$B$2:$I$50, MATCH($Y31,'Detected Compounds limits'!$B$2:$B$50, 0), MATCH(V$4,'Detected Compounds limits'!$B$2:$I$2,0))</f>
        <v>x</v>
      </c>
      <c r="W31" s="80"/>
      <c r="X31" s="81"/>
      <c r="Y31" s="82" t="s">
        <v>16</v>
      </c>
      <c r="Z31" s="80">
        <v>0.19</v>
      </c>
      <c r="AA31" s="80">
        <v>0.12</v>
      </c>
      <c r="AB31" s="80">
        <v>0.24</v>
      </c>
      <c r="AC31" s="80">
        <v>0.25</v>
      </c>
      <c r="AD31" s="80">
        <v>0.31</v>
      </c>
      <c r="AE31" s="80">
        <v>0.28999999999999998</v>
      </c>
      <c r="AF31" s="80">
        <v>0.18</v>
      </c>
      <c r="AG31" s="80">
        <v>0.12</v>
      </c>
      <c r="AH31" s="80">
        <v>0.11</v>
      </c>
      <c r="AI31" s="80">
        <f>INDEX('Detected Compounds limits'!$B$2:$H$50, MATCH($Y31,'Detected Compounds limits'!$B$2:$B$50, 0), MATCH(AI$1,'Detected Compounds limits'!$B$2:$H$2,0))</f>
        <v>10</v>
      </c>
      <c r="AJ31" s="52"/>
      <c r="AK31" s="80">
        <v>0.19</v>
      </c>
      <c r="AL31" s="80">
        <v>0.12</v>
      </c>
      <c r="AM31" s="80">
        <v>0.24</v>
      </c>
      <c r="AN31" s="80">
        <v>0.25</v>
      </c>
      <c r="AO31" s="80">
        <v>0.31</v>
      </c>
      <c r="AP31" s="80">
        <v>0.28999999999999998</v>
      </c>
      <c r="AQ31" s="80">
        <v>0.18</v>
      </c>
      <c r="AR31" s="80">
        <v>0.12</v>
      </c>
      <c r="AS31" s="80">
        <v>0.11</v>
      </c>
      <c r="AT31" s="110">
        <f>INDEX('Detected Compounds limits'!$B$2:$H$50, MATCH($Y31,'Detected Compounds limits'!$B$2:$B$50, 0), MATCH(AT$1,'Detected Compounds limits'!$B$2:$H$2,0))</f>
        <v>250</v>
      </c>
      <c r="AU31" s="52"/>
      <c r="AV31" s="80">
        <f>INDEX('Detected Compounds limits'!$B$2:$H$50, MATCH($Y31,'Detected Compounds limits'!$B$2:$B$50, 0), MATCH(AV$4,'Detected Compounds limits'!$B$2:$H$2,0))</f>
        <v>1.7000000000000001E-2</v>
      </c>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5"/>
      <c r="CC31" s="55"/>
      <c r="CD31" s="55"/>
      <c r="CE31" s="55"/>
      <c r="CF31" s="55"/>
      <c r="CG31" s="55"/>
      <c r="CH31" s="55"/>
      <c r="CI31" s="55"/>
      <c r="CJ31" s="55"/>
      <c r="CK31" s="52"/>
      <c r="CL31" s="52"/>
      <c r="CM31" s="52"/>
      <c r="CN31" s="52"/>
    </row>
    <row r="32" spans="1:92" x14ac:dyDescent="0.25">
      <c r="A32" s="51"/>
      <c r="B32" s="51"/>
      <c r="C32" s="51"/>
      <c r="D32" s="51"/>
      <c r="E32" s="51"/>
      <c r="F32" s="51"/>
      <c r="G32" s="51"/>
      <c r="H32" s="51"/>
      <c r="I32" s="51"/>
      <c r="J32" s="51"/>
      <c r="K32" s="27"/>
      <c r="L32" s="27"/>
      <c r="M32" s="27"/>
      <c r="N32" s="27"/>
      <c r="O32" s="27"/>
      <c r="P32" s="27"/>
      <c r="Q32" s="27"/>
      <c r="R32" s="27"/>
      <c r="S32" s="27"/>
      <c r="T32" s="27"/>
      <c r="U32" s="52"/>
      <c r="V32" s="80" t="str">
        <f>INDEX('Detected Compounds limits'!$B$2:$I$50, MATCH($Y32,'Detected Compounds limits'!$B$2:$B$50, 0), MATCH(V$4,'Detected Compounds limits'!$B$2:$I$2,0))</f>
        <v>x</v>
      </c>
      <c r="W32" s="80"/>
      <c r="X32" s="81"/>
      <c r="Y32" s="82" t="s">
        <v>18</v>
      </c>
      <c r="Z32" s="80">
        <v>7.4999999999999997E-2</v>
      </c>
      <c r="AA32" s="80">
        <v>4.4999999999999998E-2</v>
      </c>
      <c r="AB32" s="80">
        <v>0.11</v>
      </c>
      <c r="AC32" s="80">
        <v>0.1</v>
      </c>
      <c r="AD32" s="80">
        <v>0.15</v>
      </c>
      <c r="AE32" s="80">
        <v>0.13</v>
      </c>
      <c r="AF32" s="80">
        <v>7.1999999999999995E-2</v>
      </c>
      <c r="AG32" s="80">
        <v>5.1999999999999998E-2</v>
      </c>
      <c r="AH32" s="80">
        <v>4.2999999999999997E-2</v>
      </c>
      <c r="AI32" s="80">
        <f>INDEX('Detected Compounds limits'!$B$2:$H$50, MATCH($Y32,'Detected Compounds limits'!$B$2:$B$50, 0), MATCH(AI$1,'Detected Compounds limits'!$B$2:$H$2,0))</f>
        <v>10</v>
      </c>
      <c r="AJ32" s="52"/>
      <c r="AK32" s="80">
        <v>7.4999999999999997E-2</v>
      </c>
      <c r="AL32" s="80">
        <v>4.4999999999999998E-2</v>
      </c>
      <c r="AM32" s="80">
        <v>0.11</v>
      </c>
      <c r="AN32" s="80">
        <v>0.1</v>
      </c>
      <c r="AO32" s="80">
        <v>0.15</v>
      </c>
      <c r="AP32" s="80">
        <v>0.13</v>
      </c>
      <c r="AQ32" s="80">
        <v>7.1999999999999995E-2</v>
      </c>
      <c r="AR32" s="80">
        <v>5.1999999999999998E-2</v>
      </c>
      <c r="AS32" s="80">
        <v>4.2999999999999997E-2</v>
      </c>
      <c r="AT32" s="110">
        <f>INDEX('Detected Compounds limits'!$B$2:$H$50, MATCH($Y32,'Detected Compounds limits'!$B$2:$B$50, 0), MATCH(AT$1,'Detected Compounds limits'!$B$2:$H$2,0))</f>
        <v>37</v>
      </c>
      <c r="AU32" s="52"/>
      <c r="AV32" s="80">
        <f>INDEX('Detected Compounds limits'!$B$2:$H$50, MATCH($Y32,'Detected Compounds limits'!$B$2:$B$50, 0), MATCH(AV$4,'Detected Compounds limits'!$B$2:$H$2,0))</f>
        <v>2.1000000000000001E-2</v>
      </c>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5"/>
      <c r="CC32" s="55"/>
      <c r="CD32" s="55"/>
      <c r="CE32" s="55"/>
      <c r="CF32" s="55"/>
      <c r="CG32" s="55"/>
      <c r="CH32" s="55"/>
      <c r="CI32" s="55"/>
      <c r="CJ32" s="55"/>
      <c r="CK32" s="52"/>
      <c r="CL32" s="52"/>
      <c r="CM32" s="52"/>
      <c r="CN32" s="52"/>
    </row>
    <row r="33" spans="1:92" x14ac:dyDescent="0.25">
      <c r="A33" s="51"/>
      <c r="B33" s="51"/>
      <c r="C33" s="51"/>
      <c r="D33" s="51"/>
      <c r="E33" s="51"/>
      <c r="F33" s="51"/>
      <c r="G33" s="51"/>
      <c r="H33" s="51"/>
      <c r="I33" s="51"/>
      <c r="J33" s="51"/>
      <c r="K33" s="27"/>
      <c r="L33" s="27"/>
      <c r="M33" s="27"/>
      <c r="N33" s="27"/>
      <c r="O33" s="27"/>
      <c r="P33" s="27"/>
      <c r="Q33" s="27"/>
      <c r="R33" s="27"/>
      <c r="S33" s="27"/>
      <c r="T33" s="27"/>
      <c r="U33" s="52"/>
      <c r="V33" s="80" t="str">
        <f>INDEX('Detected Compounds limits'!$B$2:$I$50, MATCH($Y33,'Detected Compounds limits'!$B$2:$B$50, 0), MATCH(V$4,'Detected Compounds limits'!$B$2:$I$2,0))</f>
        <v xml:space="preserve"> </v>
      </c>
      <c r="W33" s="80"/>
      <c r="X33" s="81"/>
      <c r="Y33" s="82" t="s">
        <v>28</v>
      </c>
      <c r="Z33" s="80"/>
      <c r="AA33" s="80"/>
      <c r="AB33" s="80">
        <v>3.1999999999999999E-5</v>
      </c>
      <c r="AC33" s="80"/>
      <c r="AD33" s="80"/>
      <c r="AE33" s="80">
        <v>2.9999999999999997E-5</v>
      </c>
      <c r="AF33" s="80"/>
      <c r="AG33" s="80"/>
      <c r="AH33" s="80">
        <v>2.9999999999999997E-5</v>
      </c>
      <c r="AI33" s="80">
        <f>INDEX('Detected Compounds limits'!$B$2:$H$50, MATCH($Y33,'Detected Compounds limits'!$B$2:$B$50, 0), MATCH(AI$1,'Detected Compounds limits'!$B$2:$H$2,0))</f>
        <v>0.1</v>
      </c>
      <c r="AJ33" s="52"/>
      <c r="AK33" s="80"/>
      <c r="AL33" s="80"/>
      <c r="AM33" s="80">
        <v>3.1999999999999999E-5</v>
      </c>
      <c r="AN33" s="80"/>
      <c r="AO33" s="80"/>
      <c r="AP33" s="80">
        <v>2.9999999999999997E-5</v>
      </c>
      <c r="AQ33" s="80"/>
      <c r="AR33" s="80"/>
      <c r="AS33" s="80">
        <v>2.9999999999999997E-5</v>
      </c>
      <c r="AT33" s="110">
        <f>INDEX('Detected Compounds limits'!$B$2:$H$50, MATCH($Y33,'Detected Compounds limits'!$B$2:$B$50, 0), MATCH(AT$1,'Detected Compounds limits'!$B$2:$H$2,0))</f>
        <v>2.0000000000000001E-4</v>
      </c>
      <c r="AU33" s="52"/>
      <c r="AV33" s="80">
        <f>INDEX('Detected Compounds limits'!$B$2:$H$50, MATCH($Y33,'Detected Compounds limits'!$B$2:$B$50, 0), MATCH(AV$4,'Detected Compounds limits'!$B$2:$H$2,0))</f>
        <v>3.0000000000000001E-5</v>
      </c>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4"/>
      <c r="CC33" s="54"/>
      <c r="CD33" s="54"/>
      <c r="CE33" s="54"/>
      <c r="CF33" s="54"/>
      <c r="CG33" s="54" t="s">
        <v>209</v>
      </c>
      <c r="CH33" s="54"/>
      <c r="CI33" s="54"/>
      <c r="CJ33" s="54" t="s">
        <v>209</v>
      </c>
      <c r="CK33" s="52"/>
      <c r="CL33" s="52"/>
      <c r="CM33" s="52"/>
      <c r="CN33" s="52"/>
    </row>
    <row r="34" spans="1:92" x14ac:dyDescent="0.25">
      <c r="A34" s="51"/>
      <c r="B34" s="51"/>
      <c r="C34" s="51"/>
      <c r="D34" s="51"/>
      <c r="E34" s="51"/>
      <c r="F34" s="51"/>
      <c r="G34" s="51"/>
      <c r="H34" s="51"/>
      <c r="I34" s="51"/>
      <c r="J34" s="51"/>
      <c r="K34" s="27"/>
      <c r="L34" s="27"/>
      <c r="M34" s="27"/>
      <c r="N34" s="27"/>
      <c r="O34" s="27"/>
      <c r="P34" s="27"/>
      <c r="Q34" s="27"/>
      <c r="R34" s="27"/>
      <c r="S34" s="27"/>
      <c r="T34" s="27"/>
      <c r="U34" s="52"/>
      <c r="V34" s="80" t="str">
        <f>INDEX('Detected Compounds limits'!$B$2:$I$50, MATCH($Y34,'Detected Compounds limits'!$B$2:$B$50, 0), MATCH(V$4,'Detected Compounds limits'!$B$2:$I$2,0))</f>
        <v xml:space="preserve"> </v>
      </c>
      <c r="W34" s="80"/>
      <c r="X34" s="81"/>
      <c r="Y34" s="82" t="s">
        <v>31</v>
      </c>
      <c r="Z34" s="80"/>
      <c r="AA34" s="80"/>
      <c r="AB34" s="80">
        <v>3.8000000000000002E-5</v>
      </c>
      <c r="AC34" s="80">
        <v>2.9999999999999997E-5</v>
      </c>
      <c r="AD34" s="80"/>
      <c r="AE34" s="80">
        <v>3.8999999999999999E-5</v>
      </c>
      <c r="AF34" s="80"/>
      <c r="AG34" s="80"/>
      <c r="AH34" s="80"/>
      <c r="AI34" s="80">
        <f>INDEX('Detected Compounds limits'!$B$2:$H$50, MATCH($Y34,'Detected Compounds limits'!$B$2:$B$50, 0), MATCH(AI$1,'Detected Compounds limits'!$B$2:$H$2,0))</f>
        <v>3.0000000000000001E-5</v>
      </c>
      <c r="AJ34" s="52"/>
      <c r="AK34" s="80"/>
      <c r="AL34" s="80"/>
      <c r="AM34" s="80">
        <v>3.8000000000000002E-5</v>
      </c>
      <c r="AN34" s="80">
        <v>2.9999999999999997E-5</v>
      </c>
      <c r="AO34" s="80"/>
      <c r="AP34" s="80">
        <v>3.8999999999999999E-5</v>
      </c>
      <c r="AQ34" s="80"/>
      <c r="AR34" s="80"/>
      <c r="AS34" s="80"/>
      <c r="AT34" s="110">
        <f>INDEX('Detected Compounds limits'!$B$2:$H$50, MATCH($Y34,'Detected Compounds limits'!$B$2:$B$50, 0), MATCH(AT$1,'Detected Compounds limits'!$B$2:$H$2,0))</f>
        <v>3.0000000000000001E-5</v>
      </c>
      <c r="AU34" s="52"/>
      <c r="AV34" s="80">
        <f>INDEX('Detected Compounds limits'!$B$2:$H$50, MATCH($Y34,'Detected Compounds limits'!$B$2:$B$50, 0), MATCH(AV$4,'Detected Compounds limits'!$B$2:$H$2,0))</f>
        <v>3.0000000000000001E-5</v>
      </c>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5"/>
      <c r="CC34" s="55"/>
      <c r="CD34" s="55"/>
      <c r="CE34" s="55" t="s">
        <v>209</v>
      </c>
      <c r="CF34" s="55"/>
      <c r="CG34" s="55"/>
      <c r="CH34" s="55"/>
      <c r="CI34" s="55"/>
      <c r="CJ34" s="55"/>
      <c r="CK34" s="52"/>
      <c r="CL34" s="52"/>
      <c r="CM34" s="52"/>
      <c r="CN34" s="52"/>
    </row>
    <row r="35" spans="1:92" x14ac:dyDescent="0.25">
      <c r="A35" s="51"/>
      <c r="B35" s="51"/>
      <c r="C35" s="51"/>
      <c r="D35" s="51"/>
      <c r="E35" s="51"/>
      <c r="F35" s="51"/>
      <c r="G35" s="51"/>
      <c r="H35" s="51"/>
      <c r="I35" s="51"/>
      <c r="J35" s="51"/>
      <c r="K35" s="27"/>
      <c r="L35" s="27"/>
      <c r="M35" s="27"/>
      <c r="N35" s="27"/>
      <c r="O35" s="27"/>
      <c r="P35" s="27"/>
      <c r="Q35" s="27"/>
      <c r="R35" s="27"/>
      <c r="S35" s="27"/>
      <c r="T35" s="27"/>
      <c r="U35" s="52"/>
      <c r="V35" s="80" t="str">
        <f>INDEX('Detected Compounds limits'!$B$2:$I$50, MATCH($Y35,'Detected Compounds limits'!$B$2:$B$50, 0), MATCH(V$4,'Detected Compounds limits'!$B$2:$I$2,0))</f>
        <v xml:space="preserve"> </v>
      </c>
      <c r="W35" s="80" t="s">
        <v>118</v>
      </c>
      <c r="X35" s="81" t="s">
        <v>118</v>
      </c>
      <c r="Y35" s="82" t="s">
        <v>37</v>
      </c>
      <c r="Z35" s="80"/>
      <c r="AA35" s="80"/>
      <c r="AB35" s="80"/>
      <c r="AC35" s="80"/>
      <c r="AD35" s="80">
        <v>0.04</v>
      </c>
      <c r="AE35" s="80"/>
      <c r="AF35" s="80"/>
      <c r="AG35" s="80"/>
      <c r="AH35" s="80"/>
      <c r="AI35" s="80">
        <f>INDEX('Detected Compounds limits'!$B$2:$H$50, MATCH($Y35,'Detected Compounds limits'!$B$2:$B$50, 0), MATCH(AI$1,'Detected Compounds limits'!$B$2:$H$2,0))</f>
        <v>0.1</v>
      </c>
      <c r="AJ35" s="52"/>
      <c r="AK35" s="80"/>
      <c r="AL35" s="80"/>
      <c r="AM35" s="80"/>
      <c r="AN35" s="80"/>
      <c r="AO35" s="80">
        <v>0.04</v>
      </c>
      <c r="AP35" s="80"/>
      <c r="AQ35" s="80"/>
      <c r="AR35" s="80"/>
      <c r="AS35" s="80"/>
      <c r="AT35" s="110">
        <f>INDEX('Detected Compounds limits'!$B$2:$H$50, MATCH($Y35,'Detected Compounds limits'!$B$2:$B$50, 0), MATCH(AT$1,'Detected Compounds limits'!$B$2:$H$2,0))</f>
        <v>88</v>
      </c>
      <c r="AU35" s="52"/>
      <c r="AV35" s="80">
        <f>INDEX('Detected Compounds limits'!$B$2:$H$50, MATCH($Y35,'Detected Compounds limits'!$B$2:$B$50, 0), MATCH(AV$4,'Detected Compounds limits'!$B$2:$H$2,0))</f>
        <v>0.04</v>
      </c>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5"/>
      <c r="CC35" s="55"/>
      <c r="CD35" s="55"/>
      <c r="CE35" s="55"/>
      <c r="CF35" s="55" t="s">
        <v>209</v>
      </c>
      <c r="CG35" s="55"/>
      <c r="CH35" s="55"/>
      <c r="CI35" s="55"/>
      <c r="CJ35" s="55"/>
      <c r="CK35" s="52"/>
      <c r="CL35" s="52"/>
      <c r="CM35" s="52"/>
      <c r="CN35" s="52"/>
    </row>
    <row r="36" spans="1:92" x14ac:dyDescent="0.25">
      <c r="A36" s="51"/>
      <c r="B36" s="51"/>
      <c r="C36" s="51"/>
      <c r="D36" s="51"/>
      <c r="E36" s="51"/>
      <c r="F36" s="51"/>
      <c r="G36" s="51"/>
      <c r="H36" s="51"/>
      <c r="I36" s="51"/>
      <c r="J36" s="51"/>
      <c r="K36" s="27"/>
      <c r="L36" s="27"/>
      <c r="M36" s="27"/>
      <c r="N36" s="27"/>
      <c r="O36" s="27"/>
      <c r="P36" s="27"/>
      <c r="Q36" s="27"/>
      <c r="R36" s="27"/>
      <c r="S36" s="27"/>
      <c r="T36" s="27"/>
      <c r="U36" s="52"/>
      <c r="V36" s="80" t="str">
        <f>INDEX('Detected Compounds limits'!$B$2:$I$50, MATCH($Y36,'Detected Compounds limits'!$B$2:$B$50, 0), MATCH(V$4,'Detected Compounds limits'!$B$2:$I$2,0))</f>
        <v xml:space="preserve"> </v>
      </c>
      <c r="W36" s="80"/>
      <c r="X36" s="81"/>
      <c r="Y36" s="82" t="s">
        <v>33</v>
      </c>
      <c r="Z36" s="80"/>
      <c r="AA36" s="80"/>
      <c r="AB36" s="80">
        <v>5.0000000000000002E-5</v>
      </c>
      <c r="AC36" s="80"/>
      <c r="AD36" s="80"/>
      <c r="AE36" s="80">
        <v>5.0000000000000002E-5</v>
      </c>
      <c r="AF36" s="80"/>
      <c r="AG36" s="80"/>
      <c r="AH36" s="80"/>
      <c r="AI36" s="80">
        <f>INDEX('Detected Compounds limits'!$B$2:$H$50, MATCH($Y36,'Detected Compounds limits'!$B$2:$B$50, 0), MATCH(AI$1,'Detected Compounds limits'!$B$2:$H$2,0))</f>
        <v>0.1</v>
      </c>
      <c r="AJ36" s="52"/>
      <c r="AK36" s="80"/>
      <c r="AL36" s="80"/>
      <c r="AM36" s="80">
        <v>5.0000000000000002E-5</v>
      </c>
      <c r="AN36" s="80"/>
      <c r="AO36" s="80"/>
      <c r="AP36" s="80">
        <v>5.0000000000000002E-5</v>
      </c>
      <c r="AQ36" s="80"/>
      <c r="AR36" s="80"/>
      <c r="AS36" s="80"/>
      <c r="AT36" s="110">
        <f>INDEX('Detected Compounds limits'!$B$2:$H$50, MATCH($Y36,'Detected Compounds limits'!$B$2:$B$50, 0), MATCH(AT$1,'Detected Compounds limits'!$B$2:$H$2,0))</f>
        <v>1.7E-6</v>
      </c>
      <c r="AU36" s="52"/>
      <c r="AV36" s="80">
        <f>INDEX('Detected Compounds limits'!$B$2:$H$50, MATCH($Y36,'Detected Compounds limits'!$B$2:$B$50, 0), MATCH(AV$4,'Detected Compounds limits'!$B$2:$H$2,0))</f>
        <v>5.0000000000000002E-5</v>
      </c>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5"/>
      <c r="CC36" s="55"/>
      <c r="CD36" s="55" t="s">
        <v>209</v>
      </c>
      <c r="CE36" s="55"/>
      <c r="CF36" s="55"/>
      <c r="CG36" s="55" t="s">
        <v>209</v>
      </c>
      <c r="CH36" s="55"/>
      <c r="CI36" s="55"/>
      <c r="CJ36" s="55"/>
      <c r="CK36" s="52"/>
      <c r="CL36" s="52"/>
      <c r="CM36" s="52"/>
      <c r="CN36" s="52"/>
    </row>
    <row r="37" spans="1:92" x14ac:dyDescent="0.25">
      <c r="A37" s="51"/>
      <c r="B37" s="51"/>
      <c r="C37" s="51"/>
      <c r="D37" s="51"/>
      <c r="E37" s="51"/>
      <c r="F37" s="51"/>
      <c r="G37" s="51"/>
      <c r="H37" s="51"/>
      <c r="I37" s="51"/>
      <c r="J37" s="51"/>
      <c r="K37" s="27"/>
      <c r="L37" s="27"/>
      <c r="M37" s="27"/>
      <c r="N37" s="27"/>
      <c r="O37" s="27"/>
      <c r="P37" s="27"/>
      <c r="Q37" s="27"/>
      <c r="R37" s="27"/>
      <c r="S37" s="27"/>
      <c r="T37" s="27"/>
      <c r="U37" s="52"/>
      <c r="V37" s="80" t="str">
        <f>INDEX('Detected Compounds limits'!$B$2:$I$50, MATCH($Y37,'Detected Compounds limits'!$B$2:$B$50, 0), MATCH(V$4,'Detected Compounds limits'!$B$2:$I$2,0))</f>
        <v xml:space="preserve"> </v>
      </c>
      <c r="W37" s="80" t="s">
        <v>118</v>
      </c>
      <c r="X37" s="81"/>
      <c r="Y37" s="82" t="s">
        <v>39</v>
      </c>
      <c r="Z37" s="80"/>
      <c r="AA37" s="80"/>
      <c r="AB37" s="80"/>
      <c r="AC37" s="80"/>
      <c r="AD37" s="80"/>
      <c r="AE37" s="80"/>
      <c r="AF37" s="80">
        <v>6.7999999999999996E-3</v>
      </c>
      <c r="AG37" s="80"/>
      <c r="AH37" s="80">
        <v>3.4000000000000002E-2</v>
      </c>
      <c r="AI37" s="80">
        <f>INDEX('Detected Compounds limits'!$B$2:$H$50, MATCH($Y37,'Detected Compounds limits'!$B$2:$B$50, 0), MATCH(AI$1,'Detected Compounds limits'!$B$2:$H$2,0))</f>
        <v>0.1</v>
      </c>
      <c r="AJ37" s="52"/>
      <c r="AK37" s="80"/>
      <c r="AL37" s="80"/>
      <c r="AM37" s="80"/>
      <c r="AN37" s="80"/>
      <c r="AO37" s="80"/>
      <c r="AP37" s="80"/>
      <c r="AQ37" s="80">
        <v>6.7999999999999996E-3</v>
      </c>
      <c r="AR37" s="80"/>
      <c r="AS37" s="80">
        <v>3.4000000000000002E-2</v>
      </c>
      <c r="AT37" s="110">
        <f>INDEX('Detected Compounds limits'!$B$2:$H$50, MATCH($Y37,'Detected Compounds limits'!$B$2:$B$50, 0), MATCH(AT$1,'Detected Compounds limits'!$B$2:$H$2,0))</f>
        <v>1.6999999999999999E-3</v>
      </c>
      <c r="AU37" s="52"/>
      <c r="AV37" s="80">
        <f>INDEX('Detected Compounds limits'!$B$2:$H$50, MATCH($Y37,'Detected Compounds limits'!$B$2:$B$50, 0), MATCH(AV$4,'Detected Compounds limits'!$B$2:$H$2,0))</f>
        <v>2.5000000000000001E-3</v>
      </c>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4"/>
      <c r="CC37" s="54"/>
      <c r="CD37" s="54"/>
      <c r="CE37" s="54"/>
      <c r="CF37" s="54"/>
      <c r="CG37" s="54"/>
      <c r="CH37" s="54"/>
      <c r="CI37" s="54"/>
      <c r="CJ37" s="54"/>
      <c r="CK37" s="52"/>
      <c r="CL37" s="52"/>
      <c r="CM37" s="52"/>
      <c r="CN37" s="52"/>
    </row>
    <row r="38" spans="1:92" x14ac:dyDescent="0.25">
      <c r="A38" s="51"/>
      <c r="B38" s="51"/>
      <c r="C38" s="51"/>
      <c r="D38" s="51"/>
      <c r="E38" s="51"/>
      <c r="F38" s="51"/>
      <c r="G38" s="51"/>
      <c r="H38" s="51"/>
      <c r="I38" s="51"/>
      <c r="J38" s="51"/>
      <c r="K38" s="27"/>
      <c r="L38" s="27"/>
      <c r="M38" s="27"/>
      <c r="N38" s="27"/>
      <c r="O38" s="27"/>
      <c r="P38" s="27"/>
      <c r="Q38" s="27"/>
      <c r="R38" s="27"/>
      <c r="S38" s="27"/>
      <c r="T38" s="27"/>
      <c r="U38" s="52"/>
      <c r="V38" s="80" t="str">
        <f>INDEX('Detected Compounds limits'!$B$2:$I$50, MATCH($Y38,'Detected Compounds limits'!$B$2:$B$50, 0), MATCH(V$4,'Detected Compounds limits'!$B$2:$I$2,0))</f>
        <v xml:space="preserve"> </v>
      </c>
      <c r="W38" s="80"/>
      <c r="X38" s="81"/>
      <c r="Y38" s="82" t="s">
        <v>43</v>
      </c>
      <c r="Z38" s="80">
        <v>2.5000000000000001E-3</v>
      </c>
      <c r="AA38" s="80"/>
      <c r="AB38" s="80">
        <v>2.5000000000000001E-3</v>
      </c>
      <c r="AC38" s="80"/>
      <c r="AD38" s="80"/>
      <c r="AE38" s="80"/>
      <c r="AF38" s="80"/>
      <c r="AG38" s="80"/>
      <c r="AH38" s="80">
        <v>2.5000000000000001E-3</v>
      </c>
      <c r="AI38" s="80">
        <f>INDEX('Detected Compounds limits'!$B$2:$H$50, MATCH($Y38,'Detected Compounds limits'!$B$2:$B$50, 0), MATCH(AI$1,'Detected Compounds limits'!$B$2:$H$2,0))</f>
        <v>0.1</v>
      </c>
      <c r="AJ38" s="52"/>
      <c r="AK38" s="80">
        <v>2.5000000000000001E-3</v>
      </c>
      <c r="AL38" s="80"/>
      <c r="AM38" s="80">
        <v>2.5000000000000001E-3</v>
      </c>
      <c r="AN38" s="80"/>
      <c r="AO38" s="80"/>
      <c r="AP38" s="80"/>
      <c r="AQ38" s="80"/>
      <c r="AR38" s="80"/>
      <c r="AS38" s="80">
        <v>2.5000000000000001E-3</v>
      </c>
      <c r="AT38" s="110">
        <f>INDEX('Detected Compounds limits'!$B$2:$H$50, MATCH($Y38,'Detected Compounds limits'!$B$2:$B$50, 0), MATCH(AT$1,'Detected Compounds limits'!$B$2:$H$2,0))</f>
        <v>5.4000000000000003E-3</v>
      </c>
      <c r="AU38" s="52"/>
      <c r="AV38" s="80">
        <f>INDEX('Detected Compounds limits'!$B$2:$H$50, MATCH($Y38,'Detected Compounds limits'!$B$2:$B$50, 0), MATCH(AV$4,'Detected Compounds limits'!$B$2:$H$2,0))</f>
        <v>2.5000000000000001E-3</v>
      </c>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5" t="s">
        <v>209</v>
      </c>
      <c r="CC38" s="55"/>
      <c r="CD38" s="55" t="s">
        <v>209</v>
      </c>
      <c r="CE38" s="55"/>
      <c r="CF38" s="55"/>
      <c r="CG38" s="55"/>
      <c r="CH38" s="55"/>
      <c r="CI38" s="55"/>
      <c r="CJ38" s="55" t="s">
        <v>209</v>
      </c>
      <c r="CK38" s="52"/>
      <c r="CL38" s="52"/>
      <c r="CM38" s="52"/>
      <c r="CN38" s="52"/>
    </row>
    <row r="39" spans="1:92" x14ac:dyDescent="0.25">
      <c r="A39" s="51"/>
      <c r="B39" s="51"/>
      <c r="C39" s="51"/>
      <c r="D39" s="51"/>
      <c r="E39" s="51"/>
      <c r="F39" s="51"/>
      <c r="G39" s="51"/>
      <c r="H39" s="51"/>
      <c r="I39" s="51"/>
      <c r="J39" s="51"/>
      <c r="K39" s="27"/>
      <c r="L39" s="27"/>
      <c r="M39" s="27"/>
      <c r="N39" s="27"/>
      <c r="O39" s="27"/>
      <c r="P39" s="27"/>
      <c r="Q39" s="27"/>
      <c r="R39" s="27"/>
      <c r="S39" s="27"/>
      <c r="T39" s="27"/>
      <c r="U39" s="52"/>
      <c r="V39" s="80" t="str">
        <f>INDEX('Detected Compounds limits'!$B$2:$I$50, MATCH($Y39,'Detected Compounds limits'!$B$2:$B$50, 0), MATCH(V$4,'Detected Compounds limits'!$B$2:$I$2,0))</f>
        <v xml:space="preserve"> </v>
      </c>
      <c r="W39" s="80" t="s">
        <v>118</v>
      </c>
      <c r="X39" s="81"/>
      <c r="Y39" s="82" t="s">
        <v>65</v>
      </c>
      <c r="Z39" s="80"/>
      <c r="AA39" s="80"/>
      <c r="AB39" s="80">
        <v>4.0000000000000003E-5</v>
      </c>
      <c r="AC39" s="80"/>
      <c r="AD39" s="80"/>
      <c r="AE39" s="80">
        <v>3.5999999999999994E-5</v>
      </c>
      <c r="AF39" s="80">
        <v>2.9999999999999997E-5</v>
      </c>
      <c r="AG39" s="80"/>
      <c r="AH39" s="80">
        <v>2.9999999999999997E-5</v>
      </c>
      <c r="AI39" s="80">
        <f>INDEX('Detected Compounds limits'!$B$2:$H$50, MATCH($Y39,'Detected Compounds limits'!$B$2:$B$50, 0), MATCH(AI$1,'Detected Compounds limits'!$B$2:$H$2,0))</f>
        <v>0.1</v>
      </c>
      <c r="AJ39" s="52"/>
      <c r="AK39" s="80"/>
      <c r="AL39" s="80"/>
      <c r="AM39" s="80">
        <v>4.0000000000000003E-5</v>
      </c>
      <c r="AN39" s="80"/>
      <c r="AO39" s="80"/>
      <c r="AP39" s="80">
        <v>3.5999999999999994E-5</v>
      </c>
      <c r="AQ39" s="80">
        <v>2.9999999999999997E-5</v>
      </c>
      <c r="AR39" s="80"/>
      <c r="AS39" s="80">
        <v>2.9999999999999997E-5</v>
      </c>
      <c r="AT39" s="110">
        <f>INDEX('Detected Compounds limits'!$B$2:$H$50, MATCH($Y39,'Detected Compounds limits'!$B$2:$B$50, 0), MATCH(AT$1,'Detected Compounds limits'!$B$2:$H$2,0))</f>
        <v>0.1</v>
      </c>
      <c r="AU39" s="52"/>
      <c r="AV39" s="80">
        <f>INDEX('Detected Compounds limits'!$B$2:$H$50, MATCH($Y39,'Detected Compounds limits'!$B$2:$B$50, 0), MATCH(AV$4,'Detected Compounds limits'!$B$2:$H$2,0))</f>
        <v>3.0000000000000001E-5</v>
      </c>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5"/>
      <c r="CC39" s="55"/>
      <c r="CD39" s="55"/>
      <c r="CE39" s="55"/>
      <c r="CF39" s="55"/>
      <c r="CG39" s="55"/>
      <c r="CH39" s="55" t="s">
        <v>209</v>
      </c>
      <c r="CI39" s="55"/>
      <c r="CJ39" s="55" t="s">
        <v>209</v>
      </c>
      <c r="CK39" s="52"/>
      <c r="CL39" s="52"/>
      <c r="CM39" s="52"/>
      <c r="CN39" s="52"/>
    </row>
    <row r="40" spans="1:92" x14ac:dyDescent="0.25">
      <c r="A40" s="51"/>
      <c r="B40" s="51"/>
      <c r="C40" s="51"/>
      <c r="D40" s="51"/>
      <c r="E40" s="51"/>
      <c r="F40" s="51"/>
      <c r="G40" s="51"/>
      <c r="H40" s="51"/>
      <c r="I40" s="51"/>
      <c r="J40" s="51"/>
      <c r="K40" s="27"/>
      <c r="L40" s="27"/>
      <c r="M40" s="27"/>
      <c r="N40" s="27"/>
      <c r="O40" s="27"/>
      <c r="P40" s="27"/>
      <c r="Q40" s="27"/>
      <c r="R40" s="27"/>
      <c r="S40" s="27"/>
      <c r="T40" s="27"/>
      <c r="U40" s="52"/>
      <c r="V40" s="80" t="str">
        <f>INDEX('Detected Compounds limits'!$B$2:$I$50, MATCH($Y40,'Detected Compounds limits'!$B$2:$B$50, 0), MATCH(V$4,'Detected Compounds limits'!$B$2:$I$2,0))</f>
        <v xml:space="preserve"> </v>
      </c>
      <c r="W40" s="80"/>
      <c r="X40" s="81"/>
      <c r="Y40" s="82" t="s">
        <v>53</v>
      </c>
      <c r="Z40" s="80"/>
      <c r="AA40" s="80"/>
      <c r="AB40" s="80"/>
      <c r="AC40" s="80"/>
      <c r="AD40" s="80"/>
      <c r="AE40" s="80">
        <v>2.0000000000000002E-5</v>
      </c>
      <c r="AF40" s="80"/>
      <c r="AG40" s="80"/>
      <c r="AH40" s="80">
        <v>2.0000000000000002E-5</v>
      </c>
      <c r="AI40" s="80">
        <f>INDEX('Detected Compounds limits'!$B$2:$H$50, MATCH($Y40,'Detected Compounds limits'!$B$2:$B$50, 0), MATCH(AI$1,'Detected Compounds limits'!$B$2:$H$2,0))</f>
        <v>0.1</v>
      </c>
      <c r="AJ40" s="52"/>
      <c r="AK40" s="80"/>
      <c r="AL40" s="80"/>
      <c r="AM40" s="80"/>
      <c r="AN40" s="80"/>
      <c r="AO40" s="80"/>
      <c r="AP40" s="80">
        <v>2.0000000000000002E-5</v>
      </c>
      <c r="AQ40" s="80"/>
      <c r="AR40" s="80"/>
      <c r="AS40" s="80">
        <v>2.0000000000000002E-5</v>
      </c>
      <c r="AT40" s="110">
        <f>INDEX('Detected Compounds limits'!$B$2:$H$50, MATCH($Y40,'Detected Compounds limits'!$B$2:$B$50, 0), MATCH(AT$1,'Detected Compounds limits'!$B$2:$H$2,0))</f>
        <v>2.1999999999999999E-5</v>
      </c>
      <c r="AU40" s="52"/>
      <c r="AV40" s="80">
        <f>INDEX('Detected Compounds limits'!$B$2:$H$50, MATCH($Y40,'Detected Compounds limits'!$B$2:$B$50, 0), MATCH(AV$4,'Detected Compounds limits'!$B$2:$H$2,0))</f>
        <v>2.0000000000000002E-5</v>
      </c>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5"/>
      <c r="CC40" s="55"/>
      <c r="CD40" s="55"/>
      <c r="CE40" s="55"/>
      <c r="CF40" s="55"/>
      <c r="CG40" s="55" t="s">
        <v>209</v>
      </c>
      <c r="CH40" s="55"/>
      <c r="CI40" s="55"/>
      <c r="CJ40" s="55" t="s">
        <v>209</v>
      </c>
      <c r="CK40" s="52"/>
      <c r="CL40" s="52"/>
      <c r="CM40" s="52"/>
      <c r="CN40" s="52"/>
    </row>
    <row r="41" spans="1:92" x14ac:dyDescent="0.25">
      <c r="A41" s="51"/>
      <c r="B41" s="51"/>
      <c r="C41" s="51"/>
      <c r="D41" s="51"/>
      <c r="E41" s="51"/>
      <c r="F41" s="51"/>
      <c r="G41" s="51"/>
      <c r="H41" s="51"/>
      <c r="I41" s="51"/>
      <c r="J41" s="51"/>
      <c r="K41" s="27"/>
      <c r="L41" s="27"/>
      <c r="M41" s="27"/>
      <c r="N41" s="27"/>
      <c r="O41" s="27"/>
      <c r="P41" s="27"/>
      <c r="Q41" s="27"/>
      <c r="R41" s="27"/>
      <c r="S41" s="27"/>
      <c r="T41" s="27"/>
      <c r="U41" s="52"/>
      <c r="V41" s="80" t="str">
        <f>INDEX('Detected Compounds limits'!$B$2:$I$50, MATCH($Y41,'Detected Compounds limits'!$B$2:$B$50, 0), MATCH(V$4,'Detected Compounds limits'!$B$2:$I$2,0))</f>
        <v xml:space="preserve"> </v>
      </c>
      <c r="W41" s="80"/>
      <c r="X41" s="81"/>
      <c r="Y41" s="82" t="s">
        <v>75</v>
      </c>
      <c r="Z41" s="80"/>
      <c r="AA41" s="80"/>
      <c r="AB41" s="80"/>
      <c r="AC41" s="80"/>
      <c r="AD41" s="80">
        <v>0.11</v>
      </c>
      <c r="AE41" s="80"/>
      <c r="AF41" s="80"/>
      <c r="AG41" s="80"/>
      <c r="AH41" s="80"/>
      <c r="AI41" s="80">
        <f>INDEX('Detected Compounds limits'!$B$2:$H$50, MATCH($Y41,'Detected Compounds limits'!$B$2:$B$50, 0), MATCH(AI$1,'Detected Compounds limits'!$B$2:$H$2,0))</f>
        <v>0.69</v>
      </c>
      <c r="AJ41" s="52"/>
      <c r="AK41" s="80"/>
      <c r="AL41" s="80"/>
      <c r="AM41" s="80"/>
      <c r="AN41" s="80"/>
      <c r="AO41" s="80">
        <v>0.11</v>
      </c>
      <c r="AP41" s="80"/>
      <c r="AQ41" s="80"/>
      <c r="AR41" s="80"/>
      <c r="AS41" s="80"/>
      <c r="AT41" s="110">
        <f>INDEX('Detected Compounds limits'!$B$2:$H$50, MATCH($Y41,'Detected Compounds limits'!$B$2:$B$50, 0), MATCH(AT$1,'Detected Compounds limits'!$B$2:$H$2,0))</f>
        <v>0.69</v>
      </c>
      <c r="AU41" s="52"/>
      <c r="AV41" s="80">
        <f>INDEX('Detected Compounds limits'!$B$2:$H$50, MATCH($Y41,'Detected Compounds limits'!$B$2:$B$50, 0), MATCH(AV$4,'Detected Compounds limits'!$B$2:$H$2,0))</f>
        <v>0.04</v>
      </c>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4"/>
      <c r="CC41" s="54"/>
      <c r="CD41" s="54"/>
      <c r="CE41" s="54"/>
      <c r="CF41" s="54"/>
      <c r="CG41" s="54"/>
      <c r="CH41" s="54"/>
      <c r="CI41" s="54"/>
      <c r="CJ41" s="54"/>
      <c r="CK41" s="52"/>
      <c r="CL41" s="52"/>
      <c r="CM41" s="52"/>
      <c r="CN41" s="52"/>
    </row>
    <row r="42" spans="1:92" x14ac:dyDescent="0.25">
      <c r="A42" s="51"/>
      <c r="B42" s="51"/>
      <c r="C42" s="51"/>
      <c r="D42" s="51"/>
      <c r="E42" s="51"/>
      <c r="F42" s="51"/>
      <c r="G42" s="51"/>
      <c r="H42" s="51"/>
      <c r="I42" s="51"/>
      <c r="J42" s="51"/>
      <c r="K42" s="27"/>
      <c r="L42" s="27"/>
      <c r="M42" s="27"/>
      <c r="N42" s="27"/>
      <c r="O42" s="27"/>
      <c r="P42" s="27"/>
      <c r="Q42" s="27"/>
      <c r="R42" s="27"/>
      <c r="S42" s="27"/>
      <c r="T42" s="27"/>
      <c r="U42" s="52"/>
      <c r="V42" s="80" t="str">
        <f>INDEX('Detected Compounds limits'!$B$2:$I$50, MATCH($Y42,'Detected Compounds limits'!$B$2:$B$50, 0), MATCH(V$4,'Detected Compounds limits'!$B$2:$I$2,0))</f>
        <v>x</v>
      </c>
      <c r="W42" s="80"/>
      <c r="X42" s="81"/>
      <c r="Y42" s="82" t="s">
        <v>82</v>
      </c>
      <c r="Z42" s="80"/>
      <c r="AA42" s="80"/>
      <c r="AB42" s="80"/>
      <c r="AC42" s="80"/>
      <c r="AD42" s="80">
        <v>0.24</v>
      </c>
      <c r="AE42" s="80">
        <v>5.8999999999999997E-2</v>
      </c>
      <c r="AF42" s="80">
        <v>5.7000000000000002E-2</v>
      </c>
      <c r="AG42" s="80">
        <v>7.3999999999999996E-2</v>
      </c>
      <c r="AH42" s="80">
        <v>9.6000000000000002E-2</v>
      </c>
      <c r="AI42" s="80">
        <f>INDEX('Detected Compounds limits'!$B$2:$H$50, MATCH($Y42,'Detected Compounds limits'!$B$2:$B$50, 0), MATCH(AI$1,'Detected Compounds limits'!$B$2:$H$2,0))</f>
        <v>10</v>
      </c>
      <c r="AJ42" s="52"/>
      <c r="AK42" s="80"/>
      <c r="AL42" s="80"/>
      <c r="AM42" s="80"/>
      <c r="AN42" s="80"/>
      <c r="AO42" s="80">
        <v>0.24</v>
      </c>
      <c r="AP42" s="80">
        <v>5.8999999999999997E-2</v>
      </c>
      <c r="AQ42" s="80">
        <v>5.7000000000000002E-2</v>
      </c>
      <c r="AR42" s="80">
        <v>7.3999999999999996E-2</v>
      </c>
      <c r="AS42" s="80">
        <v>9.6000000000000002E-2</v>
      </c>
      <c r="AT42" s="110">
        <f>INDEX('Detected Compounds limits'!$B$2:$H$50, MATCH($Y42,'Detected Compounds limits'!$B$2:$B$50, 0), MATCH(AT$1,'Detected Compounds limits'!$B$2:$H$2,0))</f>
        <v>10</v>
      </c>
      <c r="AU42" s="52"/>
      <c r="AV42" s="80">
        <f>INDEX('Detected Compounds limits'!$B$2:$H$50, MATCH($Y42,'Detected Compounds limits'!$B$2:$B$50, 0), MATCH(AV$4,'Detected Compounds limits'!$B$2:$H$2,0))</f>
        <v>0.02</v>
      </c>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5"/>
      <c r="CC42" s="55"/>
      <c r="CD42" s="55"/>
      <c r="CE42" s="55"/>
      <c r="CF42" s="55"/>
      <c r="CG42" s="55"/>
      <c r="CH42" s="55"/>
      <c r="CI42" s="55"/>
      <c r="CJ42" s="55"/>
      <c r="CK42" s="52"/>
      <c r="CL42" s="52"/>
      <c r="CM42" s="52"/>
      <c r="CN42" s="52"/>
    </row>
    <row r="43" spans="1:92" x14ac:dyDescent="0.25">
      <c r="A43" s="51"/>
      <c r="B43" s="51"/>
      <c r="C43" s="51"/>
      <c r="D43" s="51"/>
      <c r="E43" s="51"/>
      <c r="F43" s="51"/>
      <c r="G43" s="51"/>
      <c r="H43" s="51"/>
      <c r="I43" s="51"/>
      <c r="J43" s="51"/>
      <c r="K43" s="27"/>
      <c r="L43" s="27"/>
      <c r="M43" s="27"/>
      <c r="N43" s="27"/>
      <c r="O43" s="27"/>
      <c r="P43" s="27"/>
      <c r="Q43" s="27"/>
      <c r="R43" s="27"/>
      <c r="S43" s="27"/>
      <c r="T43" s="27"/>
      <c r="U43" s="52"/>
      <c r="V43" s="80" t="str">
        <f>INDEX('Detected Compounds limits'!$B$2:$I$50, MATCH($Y43,'Detected Compounds limits'!$B$2:$B$50, 0), MATCH(V$4,'Detected Compounds limits'!$B$2:$I$2,0))</f>
        <v>x</v>
      </c>
      <c r="W43" s="80"/>
      <c r="X43" s="81"/>
      <c r="Y43" s="82" t="s">
        <v>83</v>
      </c>
      <c r="Z43" s="80">
        <v>0.05</v>
      </c>
      <c r="AA43" s="80">
        <v>8.5000000000000006E-2</v>
      </c>
      <c r="AB43" s="80">
        <v>0.05</v>
      </c>
      <c r="AC43" s="80">
        <v>0.05</v>
      </c>
      <c r="AD43" s="80">
        <v>0.57999999999999996</v>
      </c>
      <c r="AE43" s="80">
        <v>0.5</v>
      </c>
      <c r="AF43" s="80">
        <v>0.6</v>
      </c>
      <c r="AG43" s="80">
        <v>0.7</v>
      </c>
      <c r="AH43" s="80">
        <v>0.66</v>
      </c>
      <c r="AI43" s="80">
        <f>INDEX('Detected Compounds limits'!$B$2:$H$50, MATCH($Y43,'Detected Compounds limits'!$B$2:$B$50, 0), MATCH(AI$1,'Detected Compounds limits'!$B$2:$H$2,0))</f>
        <v>10</v>
      </c>
      <c r="AJ43" s="52"/>
      <c r="AK43" s="80">
        <v>0.05</v>
      </c>
      <c r="AL43" s="80">
        <v>8.5000000000000006E-2</v>
      </c>
      <c r="AM43" s="80">
        <v>0.05</v>
      </c>
      <c r="AN43" s="80">
        <v>0.05</v>
      </c>
      <c r="AO43" s="80">
        <v>0.57999999999999996</v>
      </c>
      <c r="AP43" s="80">
        <v>0.5</v>
      </c>
      <c r="AQ43" s="80">
        <v>0.6</v>
      </c>
      <c r="AR43" s="80">
        <v>0.7</v>
      </c>
      <c r="AS43" s="80">
        <v>0.66</v>
      </c>
      <c r="AT43" s="110">
        <f>INDEX('Detected Compounds limits'!$B$2:$H$50, MATCH($Y43,'Detected Compounds limits'!$B$2:$B$50, 0), MATCH(AT$1,'Detected Compounds limits'!$B$2:$H$2,0))</f>
        <v>10</v>
      </c>
      <c r="AU43" s="52"/>
      <c r="AV43" s="80">
        <f>INDEX('Detected Compounds limits'!$B$2:$H$50, MATCH($Y43,'Detected Compounds limits'!$B$2:$B$50, 0), MATCH(AV$4,'Detected Compounds limits'!$B$2:$H$2,0))</f>
        <v>0.05</v>
      </c>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5" t="s">
        <v>209</v>
      </c>
      <c r="CC43" s="55"/>
      <c r="CD43" s="55" t="s">
        <v>209</v>
      </c>
      <c r="CE43" s="55" t="s">
        <v>209</v>
      </c>
      <c r="CF43" s="55"/>
      <c r="CG43" s="55"/>
      <c r="CH43" s="55"/>
      <c r="CI43" s="55"/>
      <c r="CJ43" s="55"/>
      <c r="CK43" s="52"/>
      <c r="CL43" s="52"/>
      <c r="CM43" s="52"/>
      <c r="CN43" s="52"/>
    </row>
    <row r="44" spans="1:92" x14ac:dyDescent="0.25">
      <c r="A44" s="51"/>
      <c r="B44" s="51"/>
      <c r="C44" s="51"/>
      <c r="D44" s="51"/>
      <c r="E44" s="51"/>
      <c r="F44" s="51"/>
      <c r="G44" s="51"/>
      <c r="H44" s="51"/>
      <c r="I44" s="51"/>
      <c r="J44" s="51"/>
      <c r="K44" s="27"/>
      <c r="L44" s="27"/>
      <c r="M44" s="27"/>
      <c r="N44" s="27"/>
      <c r="O44" s="27"/>
      <c r="P44" s="27"/>
      <c r="Q44" s="27"/>
      <c r="R44" s="27"/>
      <c r="S44" s="27"/>
      <c r="T44" s="27"/>
      <c r="U44" s="52"/>
      <c r="V44" s="80" t="str">
        <f>INDEX('Detected Compounds limits'!$B$2:$I$50, MATCH($Y44,'Detected Compounds limits'!$B$2:$B$50, 0), MATCH(V$4,'Detected Compounds limits'!$B$2:$I$2,0))</f>
        <v>x</v>
      </c>
      <c r="W44" s="80"/>
      <c r="X44" s="81"/>
      <c r="Y44" s="82" t="s">
        <v>63</v>
      </c>
      <c r="Z44" s="80">
        <v>5.8000000000000003E-2</v>
      </c>
      <c r="AA44" s="80">
        <v>4.8000000000000001E-2</v>
      </c>
      <c r="AB44" s="80">
        <v>4.9000000000000002E-2</v>
      </c>
      <c r="AC44" s="80">
        <v>5.5E-2</v>
      </c>
      <c r="AD44" s="80">
        <v>0.95</v>
      </c>
      <c r="AE44" s="80">
        <v>0.6</v>
      </c>
      <c r="AF44" s="80">
        <v>0.35</v>
      </c>
      <c r="AG44" s="80">
        <v>0.31</v>
      </c>
      <c r="AH44" s="80">
        <v>0.26</v>
      </c>
      <c r="AI44" s="80">
        <f>INDEX('Detected Compounds limits'!$B$2:$H$50, MATCH($Y44,'Detected Compounds limits'!$B$2:$B$50, 0), MATCH(AI$1,'Detected Compounds limits'!$B$2:$H$2,0))</f>
        <v>10</v>
      </c>
      <c r="AJ44" s="52"/>
      <c r="AK44" s="80">
        <v>5.8000000000000003E-2</v>
      </c>
      <c r="AL44" s="80">
        <v>4.8000000000000001E-2</v>
      </c>
      <c r="AM44" s="80">
        <v>4.9000000000000002E-2</v>
      </c>
      <c r="AN44" s="80">
        <v>5.5E-2</v>
      </c>
      <c r="AO44" s="80">
        <v>0.95</v>
      </c>
      <c r="AP44" s="80">
        <v>0.6</v>
      </c>
      <c r="AQ44" s="80">
        <v>0.35</v>
      </c>
      <c r="AR44" s="80">
        <v>0.31</v>
      </c>
      <c r="AS44" s="80">
        <v>0.26</v>
      </c>
      <c r="AT44" s="110">
        <f>INDEX('Detected Compounds limits'!$B$2:$H$50, MATCH($Y44,'Detected Compounds limits'!$B$2:$B$50, 0), MATCH(AT$1,'Detected Compounds limits'!$B$2:$H$2,0))</f>
        <v>21.7</v>
      </c>
      <c r="AU44" s="52"/>
      <c r="AV44" s="80">
        <f>INDEX('Detected Compounds limits'!$B$2:$H$50, MATCH($Y44,'Detected Compounds limits'!$B$2:$B$50, 0), MATCH(AV$4,'Detected Compounds limits'!$B$2:$H$2,0))</f>
        <v>0.02</v>
      </c>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5"/>
      <c r="CC44" s="55"/>
      <c r="CD44" s="55"/>
      <c r="CE44" s="55"/>
      <c r="CF44" s="55"/>
      <c r="CG44" s="55"/>
      <c r="CH44" s="55"/>
      <c r="CI44" s="55"/>
      <c r="CJ44" s="55"/>
      <c r="CK44" s="52"/>
      <c r="CL44" s="52"/>
      <c r="CM44" s="52"/>
      <c r="CN44" s="52"/>
    </row>
    <row r="45" spans="1:92" x14ac:dyDescent="0.25">
      <c r="A45" s="51"/>
      <c r="B45" s="51"/>
      <c r="C45" s="51"/>
      <c r="D45" s="51"/>
      <c r="E45" s="51"/>
      <c r="F45" s="51"/>
      <c r="G45" s="51"/>
      <c r="H45" s="51"/>
      <c r="I45" s="51"/>
      <c r="J45" s="51"/>
      <c r="K45" s="27"/>
      <c r="L45" s="27"/>
      <c r="M45" s="27"/>
      <c r="N45" s="27"/>
      <c r="O45" s="27"/>
      <c r="P45" s="27"/>
      <c r="Q45" s="27"/>
      <c r="R45" s="27"/>
      <c r="S45" s="27"/>
      <c r="T45" s="27"/>
      <c r="U45" s="52"/>
      <c r="V45" s="80" t="str">
        <f>INDEX('Detected Compounds limits'!$B$2:$I$50, MATCH($Y45,'Detected Compounds limits'!$B$2:$B$50, 0), MATCH(V$4,'Detected Compounds limits'!$B$2:$I$2,0))</f>
        <v>x</v>
      </c>
      <c r="W45" s="80"/>
      <c r="X45" s="81"/>
      <c r="Y45" s="82" t="s">
        <v>67</v>
      </c>
      <c r="Z45" s="80"/>
      <c r="AA45" s="80"/>
      <c r="AB45" s="80"/>
      <c r="AC45" s="80"/>
      <c r="AD45" s="80">
        <v>0.38</v>
      </c>
      <c r="AE45" s="80">
        <v>0.16</v>
      </c>
      <c r="AF45" s="80">
        <v>0.1</v>
      </c>
      <c r="AG45" s="80">
        <v>0.1</v>
      </c>
      <c r="AH45" s="80">
        <v>0.09</v>
      </c>
      <c r="AI45" s="80">
        <f>INDEX('Detected Compounds limits'!$B$2:$H$50, MATCH($Y45,'Detected Compounds limits'!$B$2:$B$50, 0), MATCH(AI$1,'Detected Compounds limits'!$B$2:$H$2,0))</f>
        <v>10</v>
      </c>
      <c r="AJ45" s="52"/>
      <c r="AK45" s="80"/>
      <c r="AL45" s="80"/>
      <c r="AM45" s="80"/>
      <c r="AN45" s="80"/>
      <c r="AO45" s="80">
        <v>0.38</v>
      </c>
      <c r="AP45" s="80">
        <v>0.16</v>
      </c>
      <c r="AQ45" s="80">
        <v>0.1</v>
      </c>
      <c r="AR45" s="80">
        <v>0.1</v>
      </c>
      <c r="AS45" s="80">
        <v>0.09</v>
      </c>
      <c r="AT45" s="110">
        <f>INDEX('Detected Compounds limits'!$B$2:$H$50, MATCH($Y45,'Detected Compounds limits'!$B$2:$B$50, 0), MATCH(AT$1,'Detected Compounds limits'!$B$2:$H$2,0))</f>
        <v>16.600000000000001</v>
      </c>
      <c r="AU45" s="52"/>
      <c r="AV45" s="80">
        <f>INDEX('Detected Compounds limits'!$B$2:$H$50, MATCH($Y45,'Detected Compounds limits'!$B$2:$B$50, 0), MATCH(AV$4,'Detected Compounds limits'!$B$2:$H$2,0))</f>
        <v>0.05</v>
      </c>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4"/>
      <c r="CC45" s="54"/>
      <c r="CD45" s="54"/>
      <c r="CE45" s="54"/>
      <c r="CF45" s="54"/>
      <c r="CG45" s="54"/>
      <c r="CH45" s="54"/>
      <c r="CI45" s="54"/>
      <c r="CJ45" s="54"/>
      <c r="CK45" s="52"/>
      <c r="CL45" s="52"/>
      <c r="CM45" s="52"/>
      <c r="CN45" s="52"/>
    </row>
    <row r="46" spans="1:92" x14ac:dyDescent="0.25">
      <c r="A46" s="51"/>
      <c r="B46" s="51"/>
      <c r="C46" s="51"/>
      <c r="D46" s="51"/>
      <c r="E46" s="51"/>
      <c r="F46" s="51"/>
      <c r="G46" s="51"/>
      <c r="H46" s="51"/>
      <c r="I46" s="51"/>
      <c r="J46" s="51"/>
      <c r="K46" s="27"/>
      <c r="L46" s="27"/>
      <c r="M46" s="27"/>
      <c r="N46" s="27"/>
      <c r="O46" s="27"/>
      <c r="P46" s="27"/>
      <c r="Q46" s="27"/>
      <c r="R46" s="27"/>
      <c r="S46" s="27"/>
      <c r="T46" s="27"/>
      <c r="U46" s="52"/>
      <c r="V46" s="80" t="str">
        <f>INDEX('Detected Compounds limits'!$B$2:$I$50, MATCH($Y46,'Detected Compounds limits'!$B$2:$B$50, 0), MATCH(V$4,'Detected Compounds limits'!$B$2:$I$2,0))</f>
        <v xml:space="preserve"> </v>
      </c>
      <c r="W46" s="80"/>
      <c r="X46" s="81"/>
      <c r="Y46" s="82" t="s">
        <v>71</v>
      </c>
      <c r="Z46" s="80"/>
      <c r="AA46" s="80"/>
      <c r="AB46" s="80"/>
      <c r="AC46" s="80"/>
      <c r="AD46" s="80">
        <v>6.6000000000000003E-2</v>
      </c>
      <c r="AE46" s="80">
        <v>1.4999999999999999E-2</v>
      </c>
      <c r="AF46" s="80">
        <v>8.0000000000000002E-3</v>
      </c>
      <c r="AG46" s="80"/>
      <c r="AH46" s="80"/>
      <c r="AI46" s="80">
        <f>INDEX('Detected Compounds limits'!$B$2:$H$50, MATCH($Y46,'Detected Compounds limits'!$B$2:$B$50, 0), MATCH(AI$1,'Detected Compounds limits'!$B$2:$H$2,0))</f>
        <v>8.6999999999999994E-3</v>
      </c>
      <c r="AJ46" s="52"/>
      <c r="AK46" s="80"/>
      <c r="AL46" s="80"/>
      <c r="AM46" s="80"/>
      <c r="AN46" s="80"/>
      <c r="AO46" s="80">
        <v>6.6000000000000003E-2</v>
      </c>
      <c r="AP46" s="80">
        <v>1.4999999999999999E-2</v>
      </c>
      <c r="AQ46" s="80">
        <v>8.0000000000000002E-3</v>
      </c>
      <c r="AR46" s="80"/>
      <c r="AS46" s="80"/>
      <c r="AT46" s="110">
        <f>INDEX('Detected Compounds limits'!$B$2:$H$50, MATCH($Y46,'Detected Compounds limits'!$B$2:$B$50, 0), MATCH(AT$1,'Detected Compounds limits'!$B$2:$H$2,0))</f>
        <v>8.6999999999999994E-3</v>
      </c>
      <c r="AU46" s="52"/>
      <c r="AV46" s="80">
        <f>INDEX('Detected Compounds limits'!$B$2:$H$50, MATCH($Y46,'Detected Compounds limits'!$B$2:$B$50, 0), MATCH(AV$4,'Detected Compounds limits'!$B$2:$H$2,0))</f>
        <v>8.0000000000000002E-3</v>
      </c>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5"/>
      <c r="CC46" s="55"/>
      <c r="CD46" s="55"/>
      <c r="CE46" s="55"/>
      <c r="CF46" s="55"/>
      <c r="CG46" s="55"/>
      <c r="CH46" s="55" t="s">
        <v>209</v>
      </c>
      <c r="CI46" s="55"/>
      <c r="CJ46" s="55"/>
      <c r="CK46" s="52"/>
      <c r="CL46" s="52"/>
      <c r="CM46" s="52"/>
      <c r="CN46" s="52"/>
    </row>
    <row r="47" spans="1:92" x14ac:dyDescent="0.25">
      <c r="A47" s="51"/>
      <c r="B47" s="51"/>
      <c r="C47" s="51"/>
      <c r="D47" s="51"/>
      <c r="E47" s="51"/>
      <c r="F47" s="51"/>
      <c r="G47" s="51"/>
      <c r="H47" s="51"/>
      <c r="I47" s="51"/>
      <c r="J47" s="51"/>
      <c r="K47" s="27"/>
      <c r="L47" s="27"/>
      <c r="M47" s="27"/>
      <c r="N47" s="27"/>
      <c r="O47" s="27"/>
      <c r="P47" s="27"/>
      <c r="Q47" s="27"/>
      <c r="R47" s="27"/>
      <c r="S47" s="27"/>
      <c r="T47" s="27"/>
      <c r="U47" s="52"/>
      <c r="V47" s="80" t="str">
        <f>INDEX('Detected Compounds limits'!$B$2:$I$50, MATCH($Y47,'Detected Compounds limits'!$B$2:$B$50, 0), MATCH(V$4,'Detected Compounds limits'!$B$2:$I$2,0))</f>
        <v>x</v>
      </c>
      <c r="W47" s="80"/>
      <c r="X47" s="81"/>
      <c r="Y47" s="82" t="s">
        <v>84</v>
      </c>
      <c r="Z47" s="80"/>
      <c r="AA47" s="80"/>
      <c r="AB47" s="80"/>
      <c r="AC47" s="80"/>
      <c r="AD47" s="80">
        <v>0.05</v>
      </c>
      <c r="AE47" s="80"/>
      <c r="AF47" s="80"/>
      <c r="AG47" s="80"/>
      <c r="AH47" s="80"/>
      <c r="AI47" s="80">
        <f>INDEX('Detected Compounds limits'!$B$2:$H$50, MATCH($Y47,'Detected Compounds limits'!$B$2:$B$50, 0), MATCH(AI$1,'Detected Compounds limits'!$B$2:$H$2,0))</f>
        <v>10</v>
      </c>
      <c r="AJ47" s="52"/>
      <c r="AK47" s="80"/>
      <c r="AL47" s="80"/>
      <c r="AM47" s="80"/>
      <c r="AN47" s="80"/>
      <c r="AO47" s="80">
        <v>0.05</v>
      </c>
      <c r="AP47" s="80"/>
      <c r="AQ47" s="80"/>
      <c r="AR47" s="80"/>
      <c r="AS47" s="80"/>
      <c r="AT47" s="110">
        <f>INDEX('Detected Compounds limits'!$B$2:$H$50, MATCH($Y47,'Detected Compounds limits'!$B$2:$B$50, 0), MATCH(AT$1,'Detected Compounds limits'!$B$2:$H$2,0))</f>
        <v>10</v>
      </c>
      <c r="AU47" s="52"/>
      <c r="AV47" s="80">
        <f>INDEX('Detected Compounds limits'!$B$2:$H$50, MATCH($Y47,'Detected Compounds limits'!$B$2:$B$50, 0), MATCH(AV$4,'Detected Compounds limits'!$B$2:$H$2,0))</f>
        <v>0.05</v>
      </c>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5"/>
      <c r="CC47" s="55"/>
      <c r="CD47" s="55"/>
      <c r="CE47" s="55"/>
      <c r="CF47" s="55" t="s">
        <v>209</v>
      </c>
      <c r="CG47" s="55"/>
      <c r="CH47" s="55"/>
      <c r="CI47" s="55"/>
      <c r="CJ47" s="55"/>
      <c r="CK47" s="52"/>
      <c r="CL47" s="52"/>
      <c r="CM47" s="52"/>
      <c r="CN47" s="52"/>
    </row>
    <row r="48" spans="1:92" x14ac:dyDescent="0.25">
      <c r="A48" s="51"/>
      <c r="B48" s="51"/>
      <c r="C48" s="51"/>
      <c r="D48" s="51"/>
      <c r="E48" s="51"/>
      <c r="F48" s="51"/>
      <c r="G48" s="51"/>
      <c r="H48" s="51"/>
      <c r="I48" s="51"/>
      <c r="J48" s="51"/>
      <c r="K48" s="27"/>
      <c r="L48" s="27"/>
      <c r="M48" s="27"/>
      <c r="N48" s="27"/>
      <c r="O48" s="27"/>
      <c r="P48" s="27"/>
      <c r="Q48" s="27"/>
      <c r="R48" s="27"/>
      <c r="S48" s="27"/>
      <c r="T48" s="27"/>
      <c r="U48" s="52"/>
      <c r="V48" s="80" t="str">
        <f>INDEX('Detected Compounds limits'!$B$2:$I$50, MATCH($Y48,'Detected Compounds limits'!$B$2:$B$50, 0), MATCH(V$4,'Detected Compounds limits'!$B$2:$I$2,0))</f>
        <v xml:space="preserve"> </v>
      </c>
      <c r="W48" s="80"/>
      <c r="X48" s="81"/>
      <c r="Y48" s="82" t="s">
        <v>73</v>
      </c>
      <c r="Z48" s="80"/>
      <c r="AA48" s="80"/>
      <c r="AB48" s="80"/>
      <c r="AC48" s="80">
        <v>1E-4</v>
      </c>
      <c r="AD48" s="80">
        <v>1.4999999999999999E-4</v>
      </c>
      <c r="AE48" s="80"/>
      <c r="AF48" s="80"/>
      <c r="AG48" s="80"/>
      <c r="AH48" s="80"/>
      <c r="AI48" s="80">
        <f>INDEX('Detected Compounds limits'!$B$2:$H$50, MATCH($Y48,'Detected Compounds limits'!$B$2:$B$50, 0), MATCH(AI$1,'Detected Compounds limits'!$B$2:$H$2,0))</f>
        <v>0.1</v>
      </c>
      <c r="AJ48" s="52"/>
      <c r="AK48" s="80"/>
      <c r="AL48" s="80"/>
      <c r="AM48" s="80"/>
      <c r="AN48" s="80">
        <v>1E-4</v>
      </c>
      <c r="AO48" s="80">
        <v>1.4999999999999999E-4</v>
      </c>
      <c r="AP48" s="80"/>
      <c r="AQ48" s="80"/>
      <c r="AR48" s="80"/>
      <c r="AS48" s="80"/>
      <c r="AT48" s="110">
        <f>INDEX('Detected Compounds limits'!$B$2:$H$50, MATCH($Y48,'Detected Compounds limits'!$B$2:$B$50, 0), MATCH(AT$1,'Detected Compounds limits'!$B$2:$H$2,0))</f>
        <v>2.7E-4</v>
      </c>
      <c r="AU48" s="52"/>
      <c r="AV48" s="80">
        <f>INDEX('Detected Compounds limits'!$B$2:$H$50, MATCH($Y48,'Detected Compounds limits'!$B$2:$B$50, 0), MATCH(AV$4,'Detected Compounds limits'!$B$2:$H$2,0))</f>
        <v>1E-4</v>
      </c>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5"/>
      <c r="CC48" s="55"/>
      <c r="CD48" s="55"/>
      <c r="CE48" s="55" t="s">
        <v>209</v>
      </c>
      <c r="CF48" s="55"/>
      <c r="CG48" s="55"/>
      <c r="CH48" s="55"/>
      <c r="CI48" s="55"/>
      <c r="CJ48" s="55"/>
      <c r="CK48" s="52"/>
      <c r="CL48" s="52"/>
      <c r="CM48" s="52"/>
      <c r="CN48" s="52"/>
    </row>
    <row r="49" spans="1:92" x14ac:dyDescent="0.25">
      <c r="A49" s="51"/>
      <c r="B49" s="51"/>
      <c r="C49" s="51"/>
      <c r="D49" s="51"/>
      <c r="E49" s="51"/>
      <c r="F49" s="51"/>
      <c r="G49" s="51"/>
      <c r="H49" s="51"/>
      <c r="I49" s="51"/>
      <c r="J49" s="51"/>
      <c r="K49" s="27"/>
      <c r="L49" s="27"/>
      <c r="M49" s="27"/>
      <c r="N49" s="27"/>
      <c r="O49" s="27"/>
      <c r="P49" s="27"/>
      <c r="Q49" s="27"/>
      <c r="R49" s="27"/>
      <c r="S49" s="27"/>
      <c r="T49" s="27"/>
      <c r="U49" s="52"/>
      <c r="V49" s="80" t="str">
        <f>INDEX('Detected Compounds limits'!$B$2:$I$50, MATCH($Y49,'Detected Compounds limits'!$B$2:$B$50, 0), MATCH(V$4,'Detected Compounds limits'!$B$2:$I$2,0))</f>
        <v xml:space="preserve"> </v>
      </c>
      <c r="W49" s="80"/>
      <c r="X49" s="81"/>
      <c r="Y49" s="76" t="s">
        <v>85</v>
      </c>
      <c r="Z49" s="80"/>
      <c r="AA49" s="80"/>
      <c r="AB49" s="80"/>
      <c r="AC49" s="80"/>
      <c r="AD49" s="80"/>
      <c r="AE49" s="80"/>
      <c r="AF49" s="80"/>
      <c r="AG49" s="80">
        <v>0.02</v>
      </c>
      <c r="AH49" s="80"/>
      <c r="AI49" s="80">
        <f>INDEX('Detected Compounds limits'!$B$2:$H$50, MATCH($Y49,'Detected Compounds limits'!$B$2:$B$50, 0), MATCH(AI$1,'Detected Compounds limits'!$B$2:$H$2,0))</f>
        <v>0.1</v>
      </c>
      <c r="AJ49" s="52"/>
      <c r="AK49" s="80"/>
      <c r="AL49" s="80"/>
      <c r="AM49" s="80"/>
      <c r="AN49" s="80"/>
      <c r="AO49" s="80"/>
      <c r="AP49" s="80"/>
      <c r="AQ49" s="80"/>
      <c r="AR49" s="80">
        <v>0.02</v>
      </c>
      <c r="AS49" s="80"/>
      <c r="AT49" s="110">
        <f>INDEX('Detected Compounds limits'!$B$2:$H$50, MATCH($Y49,'Detected Compounds limits'!$B$2:$B$50, 0), MATCH(AT$1,'Detected Compounds limits'!$B$2:$H$2,0))</f>
        <v>0.1</v>
      </c>
      <c r="AU49" s="52"/>
      <c r="AV49" s="80">
        <f>INDEX('Detected Compounds limits'!$B$2:$H$50, MATCH($Y49,'Detected Compounds limits'!$B$2:$B$50, 0), MATCH(AV$4,'Detected Compounds limits'!$B$2:$H$2,0))</f>
        <v>0.02</v>
      </c>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4"/>
      <c r="CC49" s="54"/>
      <c r="CD49" s="54"/>
      <c r="CE49" s="54"/>
      <c r="CF49" s="54"/>
      <c r="CG49" s="54"/>
      <c r="CH49" s="54"/>
      <c r="CI49" s="54" t="s">
        <v>209</v>
      </c>
      <c r="CJ49" s="54"/>
      <c r="CK49" s="52"/>
      <c r="CL49" s="52"/>
      <c r="CM49" s="52"/>
      <c r="CN49" s="52"/>
    </row>
    <row r="50" spans="1:92" x14ac:dyDescent="0.25">
      <c r="A50" s="51"/>
      <c r="B50" s="51"/>
      <c r="C50" s="51"/>
      <c r="D50" s="51"/>
      <c r="E50" s="51"/>
      <c r="F50" s="51"/>
      <c r="G50" s="51"/>
      <c r="H50" s="51"/>
      <c r="I50" s="51"/>
      <c r="J50" s="51"/>
      <c r="K50" s="27"/>
      <c r="L50" s="27"/>
      <c r="M50" s="27"/>
      <c r="N50" s="27"/>
      <c r="O50" s="27"/>
      <c r="P50" s="27"/>
      <c r="Q50" s="27"/>
      <c r="R50" s="27"/>
      <c r="S50" s="27"/>
      <c r="T50" s="27"/>
      <c r="U50" s="52"/>
      <c r="V50" s="80" t="str">
        <f>INDEX('Detected Compounds limits'!$B$2:$I$50, MATCH($Y50,'Detected Compounds limits'!$B$2:$B$50, 0), MATCH(V$4,'Detected Compounds limits'!$B$2:$I$2,0))</f>
        <v xml:space="preserve"> </v>
      </c>
      <c r="W50" s="80"/>
      <c r="X50" s="81"/>
      <c r="Y50" s="82" t="s">
        <v>78</v>
      </c>
      <c r="Z50" s="80"/>
      <c r="AA50" s="80"/>
      <c r="AB50" s="80"/>
      <c r="AC50" s="80"/>
      <c r="AD50" s="80">
        <v>0.21</v>
      </c>
      <c r="AE50" s="80">
        <v>0.04</v>
      </c>
      <c r="AF50" s="80"/>
      <c r="AG50" s="80"/>
      <c r="AH50" s="80"/>
      <c r="AI50" s="80">
        <f>INDEX('Detected Compounds limits'!$B$2:$H$50, MATCH($Y50,'Detected Compounds limits'!$B$2:$B$50, 0), MATCH(AI$1,'Detected Compounds limits'!$B$2:$H$2,0))</f>
        <v>0.22</v>
      </c>
      <c r="AJ50" s="52"/>
      <c r="AK50" s="80"/>
      <c r="AL50" s="80"/>
      <c r="AM50" s="80"/>
      <c r="AN50" s="80"/>
      <c r="AO50" s="80">
        <v>0.21</v>
      </c>
      <c r="AP50" s="80">
        <v>0.04</v>
      </c>
      <c r="AQ50" s="80"/>
      <c r="AR50" s="80"/>
      <c r="AS50" s="80"/>
      <c r="AT50" s="110">
        <f>INDEX('Detected Compounds limits'!$B$2:$H$50, MATCH($Y50,'Detected Compounds limits'!$B$2:$B$50, 0), MATCH(AT$1,'Detected Compounds limits'!$B$2:$H$2,0))</f>
        <v>0.22</v>
      </c>
      <c r="AU50" s="52"/>
      <c r="AV50" s="80">
        <f>INDEX('Detected Compounds limits'!$B$2:$H$50, MATCH($Y50,'Detected Compounds limits'!$B$2:$B$50, 0), MATCH(AV$4,'Detected Compounds limits'!$B$2:$H$2,0))</f>
        <v>0.04</v>
      </c>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5"/>
      <c r="CC50" s="55"/>
      <c r="CD50" s="55"/>
      <c r="CE50" s="55"/>
      <c r="CF50" s="55"/>
      <c r="CG50" s="55" t="s">
        <v>209</v>
      </c>
      <c r="CH50" s="55"/>
      <c r="CI50" s="55"/>
      <c r="CJ50" s="55"/>
      <c r="CK50" s="52"/>
      <c r="CL50" s="52"/>
      <c r="CM50" s="52"/>
      <c r="CN50" s="52"/>
    </row>
    <row r="51" spans="1:92" x14ac:dyDescent="0.25">
      <c r="A51" s="51"/>
      <c r="B51" s="51"/>
      <c r="C51" s="51"/>
      <c r="D51" s="51"/>
      <c r="E51" s="51"/>
      <c r="F51" s="51"/>
      <c r="G51" s="51"/>
      <c r="H51" s="51"/>
      <c r="I51" s="51"/>
      <c r="J51" s="51"/>
      <c r="K51" s="27"/>
      <c r="L51" s="27"/>
      <c r="M51" s="27"/>
      <c r="N51" s="27"/>
      <c r="O51" s="27"/>
      <c r="P51" s="27"/>
      <c r="Q51" s="27"/>
      <c r="R51" s="27"/>
      <c r="S51" s="27"/>
      <c r="T51" s="27"/>
      <c r="U51" s="52"/>
      <c r="V51" s="80" t="str">
        <f>INDEX('Detected Compounds limits'!$B$2:$I$50, MATCH($Y51,'Detected Compounds limits'!$B$2:$B$50, 0), MATCH(V$4,'Detected Compounds limits'!$B$2:$I$2,0))</f>
        <v>x</v>
      </c>
      <c r="W51" s="80"/>
      <c r="X51" s="81"/>
      <c r="Y51" s="82" t="s">
        <v>87</v>
      </c>
      <c r="Z51" s="80"/>
      <c r="AA51" s="80"/>
      <c r="AB51" s="80"/>
      <c r="AC51" s="80"/>
      <c r="AD51" s="80">
        <v>2.1000000000000001E-2</v>
      </c>
      <c r="AE51" s="80"/>
      <c r="AF51" s="80"/>
      <c r="AG51" s="80">
        <v>0.02</v>
      </c>
      <c r="AH51" s="80"/>
      <c r="AI51" s="80">
        <f>INDEX('Detected Compounds limits'!$B$2:$H$50, MATCH($Y51,'Detected Compounds limits'!$B$2:$B$50, 0), MATCH(AI$1,'Detected Compounds limits'!$B$2:$H$2,0))</f>
        <v>10</v>
      </c>
      <c r="AJ51" s="52"/>
      <c r="AK51" s="80"/>
      <c r="AL51" s="80"/>
      <c r="AM51" s="80"/>
      <c r="AN51" s="80"/>
      <c r="AO51" s="80">
        <v>2.1000000000000001E-2</v>
      </c>
      <c r="AP51" s="80"/>
      <c r="AQ51" s="80"/>
      <c r="AR51" s="80">
        <v>0.02</v>
      </c>
      <c r="AS51" s="80"/>
      <c r="AT51" s="110">
        <f>INDEX('Detected Compounds limits'!$B$2:$H$50, MATCH($Y51,'Detected Compounds limits'!$B$2:$B$50, 0), MATCH(AT$1,'Detected Compounds limits'!$B$2:$H$2,0))</f>
        <v>10</v>
      </c>
      <c r="AU51" s="52"/>
      <c r="AV51" s="80">
        <f>INDEX('Detected Compounds limits'!$B$2:$H$50, MATCH($Y51,'Detected Compounds limits'!$B$2:$B$50, 0), MATCH(AV$4,'Detected Compounds limits'!$B$2:$H$2,0))</f>
        <v>0.02</v>
      </c>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5"/>
      <c r="CC51" s="55"/>
      <c r="CD51" s="55"/>
      <c r="CE51" s="55"/>
      <c r="CF51" s="55"/>
      <c r="CG51" s="55"/>
      <c r="CH51" s="55"/>
      <c r="CI51" s="55" t="s">
        <v>209</v>
      </c>
      <c r="CJ51" s="55"/>
      <c r="CK51" s="52"/>
      <c r="CL51" s="52"/>
      <c r="CM51" s="52"/>
      <c r="CN51" s="52"/>
    </row>
    <row r="52" spans="1:92" x14ac:dyDescent="0.25">
      <c r="A52" s="51"/>
      <c r="B52" s="51"/>
      <c r="C52" s="51"/>
      <c r="D52" s="51"/>
      <c r="E52" s="51"/>
      <c r="F52" s="51"/>
      <c r="G52" s="51"/>
      <c r="H52" s="51"/>
      <c r="I52" s="51"/>
      <c r="J52" s="51"/>
      <c r="K52" s="27"/>
      <c r="L52" s="27"/>
      <c r="M52" s="27"/>
      <c r="N52" s="27"/>
      <c r="O52" s="27"/>
      <c r="P52" s="27"/>
      <c r="Q52" s="27"/>
      <c r="R52" s="27"/>
      <c r="S52" s="27"/>
      <c r="T52" s="27"/>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111"/>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3"/>
      <c r="CC52" s="53"/>
      <c r="CD52" s="53"/>
      <c r="CE52" s="53"/>
      <c r="CF52" s="53"/>
      <c r="CG52" s="53"/>
      <c r="CH52" s="53"/>
      <c r="CI52" s="53"/>
      <c r="CJ52" s="53"/>
      <c r="CK52" s="52"/>
      <c r="CL52" s="52"/>
      <c r="CM52" s="52"/>
      <c r="CN52" s="52"/>
    </row>
    <row r="53" spans="1:92" x14ac:dyDescent="0.25">
      <c r="A53" s="51"/>
      <c r="B53" s="51"/>
      <c r="C53" s="51"/>
      <c r="D53" s="51"/>
      <c r="E53" s="51"/>
      <c r="F53" s="51"/>
      <c r="G53" s="51"/>
      <c r="H53" s="51"/>
      <c r="I53" s="51"/>
      <c r="J53" s="51"/>
      <c r="K53" s="27"/>
      <c r="L53" s="27"/>
      <c r="M53" s="27"/>
      <c r="N53" s="27"/>
      <c r="O53" s="27"/>
      <c r="P53" s="27"/>
      <c r="Q53" s="27"/>
      <c r="R53" s="27"/>
      <c r="S53" s="27"/>
      <c r="T53" s="27"/>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111"/>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3"/>
      <c r="CC53" s="53"/>
      <c r="CD53" s="53"/>
      <c r="CE53" s="53"/>
      <c r="CF53" s="53"/>
      <c r="CG53" s="53"/>
      <c r="CH53" s="53"/>
      <c r="CI53" s="53"/>
      <c r="CJ53" s="53"/>
      <c r="CK53" s="52"/>
      <c r="CL53" s="52"/>
      <c r="CM53" s="52"/>
      <c r="CN53" s="52"/>
    </row>
    <row r="54" spans="1:92" x14ac:dyDescent="0.25">
      <c r="A54" s="51"/>
      <c r="B54" s="51"/>
      <c r="C54" s="51"/>
      <c r="D54" s="51"/>
      <c r="E54" s="51"/>
      <c r="F54" s="51"/>
      <c r="G54" s="51"/>
      <c r="H54" s="51"/>
      <c r="I54" s="51"/>
      <c r="J54" s="51"/>
      <c r="K54" s="27"/>
      <c r="L54" s="27"/>
      <c r="M54" s="27"/>
      <c r="N54" s="27"/>
      <c r="O54" s="27"/>
      <c r="P54" s="27"/>
      <c r="Q54" s="27"/>
      <c r="R54" s="27"/>
      <c r="S54" s="27"/>
      <c r="T54" s="27"/>
      <c r="U54" s="52"/>
      <c r="V54" s="52"/>
      <c r="W54" s="52"/>
      <c r="X54" s="52"/>
      <c r="Y54" s="52" t="str">
        <f>Y28</f>
        <v xml:space="preserve"> Barchetsee</v>
      </c>
      <c r="Z54" s="91" t="str">
        <f t="shared" ref="Z54:AH54" si="14">Z29</f>
        <v>30/03</v>
      </c>
      <c r="AA54" s="91" t="str">
        <f t="shared" si="14"/>
        <v>27/04</v>
      </c>
      <c r="AB54" s="91" t="str">
        <f t="shared" si="14"/>
        <v>25/05</v>
      </c>
      <c r="AC54" s="91" t="str">
        <f t="shared" si="14"/>
        <v>22/06</v>
      </c>
      <c r="AD54" s="91" t="str">
        <f t="shared" si="14"/>
        <v>21/07</v>
      </c>
      <c r="AE54" s="91" t="str">
        <f t="shared" si="14"/>
        <v>17/08</v>
      </c>
      <c r="AF54" s="91" t="str">
        <f t="shared" si="14"/>
        <v>13/09</v>
      </c>
      <c r="AG54" s="91" t="str">
        <f t="shared" si="14"/>
        <v>12/10</v>
      </c>
      <c r="AH54" s="91" t="str">
        <f t="shared" si="14"/>
        <v>08/11</v>
      </c>
      <c r="AI54" s="84"/>
      <c r="AJ54" s="84"/>
      <c r="AK54" s="91" t="str">
        <f t="shared" ref="AK54:AS54" si="15">AK29</f>
        <v>30/03</v>
      </c>
      <c r="AL54" s="91" t="str">
        <f t="shared" si="15"/>
        <v>27/04</v>
      </c>
      <c r="AM54" s="91" t="str">
        <f t="shared" si="15"/>
        <v>25/05</v>
      </c>
      <c r="AN54" s="91" t="str">
        <f t="shared" si="15"/>
        <v>22/06</v>
      </c>
      <c r="AO54" s="91" t="str">
        <f t="shared" si="15"/>
        <v>21/07</v>
      </c>
      <c r="AP54" s="91" t="str">
        <f t="shared" si="15"/>
        <v>17/08</v>
      </c>
      <c r="AQ54" s="91" t="str">
        <f t="shared" si="15"/>
        <v>13/09</v>
      </c>
      <c r="AR54" s="91" t="str">
        <f t="shared" si="15"/>
        <v>12/10</v>
      </c>
      <c r="AS54" s="91" t="str">
        <f t="shared" si="15"/>
        <v>08/11</v>
      </c>
      <c r="AT54" s="111"/>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3"/>
      <c r="CC54" s="53"/>
      <c r="CD54" s="53"/>
      <c r="CE54" s="53"/>
      <c r="CF54" s="53"/>
      <c r="CG54" s="53"/>
      <c r="CH54" s="53"/>
      <c r="CI54" s="53"/>
      <c r="CJ54" s="53"/>
      <c r="CK54" s="52"/>
      <c r="CL54" s="52"/>
      <c r="CM54" s="52"/>
      <c r="CN54" s="52"/>
    </row>
    <row r="55" spans="1:92" x14ac:dyDescent="0.25">
      <c r="A55" s="51"/>
      <c r="B55" s="51"/>
      <c r="C55" s="51"/>
      <c r="D55" s="51"/>
      <c r="E55" s="51"/>
      <c r="F55" s="51"/>
      <c r="G55" s="51"/>
      <c r="H55" s="51"/>
      <c r="I55" s="51"/>
      <c r="J55" s="51"/>
      <c r="K55" s="27"/>
      <c r="L55" s="27"/>
      <c r="M55" s="27"/>
      <c r="N55" s="27"/>
      <c r="O55" s="27"/>
      <c r="P55" s="27"/>
      <c r="Q55" s="27"/>
      <c r="R55" s="27"/>
      <c r="S55" s="27"/>
      <c r="T55" s="27"/>
      <c r="U55" s="52"/>
      <c r="V55" s="52"/>
      <c r="W55" s="52"/>
      <c r="X55" s="52"/>
      <c r="Y55" s="46" t="s">
        <v>212</v>
      </c>
      <c r="Z55" s="91">
        <f t="shared" ref="Z55:AH55" si="16">SUMPRODUCT(($V30:$V51&lt;&gt;"x")*($X30:$X51&lt;&gt;"x")*(CB30:CB51="&lt;")*(Z30:Z51&gt;$AI30:$AI51))</f>
        <v>0</v>
      </c>
      <c r="AA55" s="91">
        <f t="shared" si="16"/>
        <v>0</v>
      </c>
      <c r="AB55" s="91">
        <f t="shared" si="16"/>
        <v>0</v>
      </c>
      <c r="AC55" s="91">
        <f t="shared" si="16"/>
        <v>0</v>
      </c>
      <c r="AD55" s="91">
        <f t="shared" si="16"/>
        <v>0</v>
      </c>
      <c r="AE55" s="91">
        <f t="shared" si="16"/>
        <v>0</v>
      </c>
      <c r="AF55" s="91">
        <f t="shared" si="16"/>
        <v>0</v>
      </c>
      <c r="AG55" s="91">
        <f t="shared" si="16"/>
        <v>0</v>
      </c>
      <c r="AH55" s="91">
        <f t="shared" si="16"/>
        <v>0</v>
      </c>
      <c r="AI55" s="52"/>
      <c r="AJ55" s="52"/>
      <c r="AK55" s="91">
        <f t="shared" ref="AK55:AS55" si="17">SUMPRODUCT(($V30:$V51&lt;&gt;"x")*($X30:$X51&lt;&gt;"x")*(CB30:CB51="&lt;")*(AK30:AK51&gt;$AT30:$AT51))</f>
        <v>0</v>
      </c>
      <c r="AL55" s="91">
        <f t="shared" si="17"/>
        <v>0</v>
      </c>
      <c r="AM55" s="91">
        <f t="shared" si="17"/>
        <v>1</v>
      </c>
      <c r="AN55" s="91">
        <f t="shared" si="17"/>
        <v>0</v>
      </c>
      <c r="AO55" s="91">
        <f t="shared" si="17"/>
        <v>0</v>
      </c>
      <c r="AP55" s="91">
        <f t="shared" si="17"/>
        <v>1</v>
      </c>
      <c r="AQ55" s="91">
        <f t="shared" si="17"/>
        <v>0</v>
      </c>
      <c r="AR55" s="91">
        <f t="shared" si="17"/>
        <v>0</v>
      </c>
      <c r="AS55" s="91">
        <f t="shared" si="17"/>
        <v>0</v>
      </c>
      <c r="AT55" s="111"/>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3"/>
      <c r="CC55" s="53"/>
      <c r="CD55" s="53"/>
      <c r="CE55" s="53"/>
      <c r="CF55" s="53"/>
      <c r="CG55" s="53"/>
      <c r="CH55" s="53"/>
      <c r="CI55" s="53"/>
      <c r="CJ55" s="53"/>
      <c r="CK55" s="52"/>
      <c r="CL55" s="52"/>
      <c r="CM55" s="52"/>
      <c r="CN55" s="52"/>
    </row>
    <row r="56" spans="1:92" x14ac:dyDescent="0.25">
      <c r="A56" s="51"/>
      <c r="B56" s="51"/>
      <c r="C56" s="51"/>
      <c r="D56" s="51"/>
      <c r="E56" s="51"/>
      <c r="F56" s="51"/>
      <c r="G56" s="51"/>
      <c r="H56" s="51"/>
      <c r="I56" s="51"/>
      <c r="J56" s="51"/>
      <c r="K56" s="27"/>
      <c r="L56" s="27"/>
      <c r="M56" s="27"/>
      <c r="N56" s="27"/>
      <c r="O56" s="27"/>
      <c r="P56" s="27"/>
      <c r="Q56" s="27"/>
      <c r="R56" s="27"/>
      <c r="S56" s="27"/>
      <c r="T56" s="27"/>
      <c r="U56" s="52"/>
      <c r="V56" s="52"/>
      <c r="W56" s="52"/>
      <c r="X56" s="52"/>
      <c r="Y56" s="45" t="s">
        <v>201</v>
      </c>
      <c r="Z56" s="91">
        <f t="shared" ref="Z56:AH56" si="18">SUMPRODUCT(($V30:$V51&lt;&gt;"x")*($X30:$X51&lt;&gt;"x")*(CB30:CB51&lt;&gt;"&lt;")*(Z30:Z51&gt;$AI30:$AI51))</f>
        <v>0</v>
      </c>
      <c r="AA56" s="91">
        <f t="shared" si="18"/>
        <v>0</v>
      </c>
      <c r="AB56" s="91">
        <f t="shared" si="18"/>
        <v>1</v>
      </c>
      <c r="AC56" s="91">
        <f t="shared" si="18"/>
        <v>0</v>
      </c>
      <c r="AD56" s="91">
        <f t="shared" si="18"/>
        <v>1</v>
      </c>
      <c r="AE56" s="91">
        <f t="shared" si="18"/>
        <v>2</v>
      </c>
      <c r="AF56" s="91">
        <f t="shared" si="18"/>
        <v>0</v>
      </c>
      <c r="AG56" s="91">
        <f t="shared" si="18"/>
        <v>0</v>
      </c>
      <c r="AH56" s="91">
        <f t="shared" si="18"/>
        <v>0</v>
      </c>
      <c r="AI56" s="52"/>
      <c r="AJ56" s="52"/>
      <c r="AK56" s="91">
        <f t="shared" ref="AK56:AS56" si="19">SUMPRODUCT(($V30:$V51&lt;&gt;"x")*($X30:$X51&lt;&gt;"x")*(CB30:CB51&lt;&gt;"&lt;")*(AK30:AK51&gt;$AT30:$AT51))</f>
        <v>0</v>
      </c>
      <c r="AL56" s="91">
        <f t="shared" si="19"/>
        <v>0</v>
      </c>
      <c r="AM56" s="91">
        <f t="shared" si="19"/>
        <v>1</v>
      </c>
      <c r="AN56" s="91">
        <f t="shared" si="19"/>
        <v>0</v>
      </c>
      <c r="AO56" s="91">
        <f t="shared" si="19"/>
        <v>1</v>
      </c>
      <c r="AP56" s="91">
        <f t="shared" si="19"/>
        <v>2</v>
      </c>
      <c r="AQ56" s="91">
        <f t="shared" si="19"/>
        <v>1</v>
      </c>
      <c r="AR56" s="91">
        <f t="shared" si="19"/>
        <v>0</v>
      </c>
      <c r="AS56" s="91">
        <f t="shared" si="19"/>
        <v>1</v>
      </c>
      <c r="AT56" s="111"/>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3"/>
      <c r="CC56" s="53"/>
      <c r="CD56" s="53"/>
      <c r="CE56" s="53"/>
      <c r="CF56" s="53"/>
      <c r="CG56" s="53"/>
      <c r="CH56" s="53"/>
      <c r="CI56" s="53"/>
      <c r="CJ56" s="53"/>
      <c r="CK56" s="52"/>
      <c r="CL56" s="52"/>
      <c r="CM56" s="52"/>
      <c r="CN56" s="52"/>
    </row>
    <row r="57" spans="1:92" x14ac:dyDescent="0.25">
      <c r="A57" s="51"/>
      <c r="B57" s="51"/>
      <c r="C57" s="51"/>
      <c r="D57" s="51"/>
      <c r="E57" s="51"/>
      <c r="F57" s="51"/>
      <c r="G57" s="51"/>
      <c r="H57" s="51"/>
      <c r="I57" s="51"/>
      <c r="J57" s="51"/>
      <c r="K57" s="27"/>
      <c r="L57" s="27"/>
      <c r="M57" s="27"/>
      <c r="N57" s="27"/>
      <c r="O57" s="27"/>
      <c r="P57" s="27"/>
      <c r="Q57" s="27"/>
      <c r="R57" s="27"/>
      <c r="S57" s="27"/>
      <c r="T57" s="27"/>
      <c r="U57" s="52"/>
      <c r="V57" s="52"/>
      <c r="W57" s="52"/>
      <c r="X57" s="52"/>
      <c r="Y57" s="40" t="s">
        <v>211</v>
      </c>
      <c r="Z57" s="91">
        <f t="shared" ref="Z57:AH57" si="20">SUMPRODUCT((Z30:Z51&gt;=$AV30:$AV51)*($V30:$V51&lt;&gt;"x")*($X30:$X51&lt;&gt;"x")*(CB30:CB51&lt;&gt;"&lt;")*(Z30:Z51&lt;=$AI30:$AI51))</f>
        <v>0</v>
      </c>
      <c r="AA57" s="91">
        <f t="shared" si="20"/>
        <v>0</v>
      </c>
      <c r="AB57" s="91">
        <f t="shared" si="20"/>
        <v>2</v>
      </c>
      <c r="AC57" s="91">
        <f t="shared" si="20"/>
        <v>0</v>
      </c>
      <c r="AD57" s="91">
        <f t="shared" si="20"/>
        <v>3</v>
      </c>
      <c r="AE57" s="91">
        <f t="shared" si="20"/>
        <v>1</v>
      </c>
      <c r="AF57" s="91">
        <f t="shared" si="20"/>
        <v>2</v>
      </c>
      <c r="AG57" s="91">
        <f t="shared" si="20"/>
        <v>0</v>
      </c>
      <c r="AH57" s="91">
        <f t="shared" si="20"/>
        <v>1</v>
      </c>
      <c r="AI57" s="52"/>
      <c r="AJ57" s="52"/>
      <c r="AK57" s="91">
        <f t="shared" ref="AK57:AS57" si="21">SUMPRODUCT((AK30:AK51&gt;=$AV30:$AV51)*($V30:$V51&lt;&gt;"x")*($X30:$X51&lt;&gt;"x")*(CB30:CB51&lt;&gt;"&lt;")*(AK30:AK51&lt;=$AT30:$AT51))</f>
        <v>0</v>
      </c>
      <c r="AL57" s="91">
        <f t="shared" si="21"/>
        <v>0</v>
      </c>
      <c r="AM57" s="91">
        <f t="shared" si="21"/>
        <v>2</v>
      </c>
      <c r="AN57" s="91">
        <f t="shared" si="21"/>
        <v>0</v>
      </c>
      <c r="AO57" s="91">
        <f t="shared" si="21"/>
        <v>3</v>
      </c>
      <c r="AP57" s="91">
        <f t="shared" si="21"/>
        <v>1</v>
      </c>
      <c r="AQ57" s="91">
        <f t="shared" si="21"/>
        <v>1</v>
      </c>
      <c r="AR57" s="91">
        <f t="shared" si="21"/>
        <v>0</v>
      </c>
      <c r="AS57" s="91">
        <f t="shared" si="21"/>
        <v>0</v>
      </c>
      <c r="AT57" s="111"/>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3"/>
      <c r="CC57" s="53"/>
      <c r="CD57" s="53"/>
      <c r="CE57" s="53"/>
      <c r="CF57" s="53"/>
      <c r="CG57" s="53"/>
      <c r="CH57" s="53"/>
      <c r="CI57" s="53"/>
      <c r="CJ57" s="53"/>
      <c r="CK57" s="52"/>
      <c r="CL57" s="52"/>
      <c r="CM57" s="52"/>
      <c r="CN57" s="52"/>
    </row>
    <row r="58" spans="1:92" x14ac:dyDescent="0.25">
      <c r="A58" s="51"/>
      <c r="B58" s="51"/>
      <c r="C58" s="51"/>
      <c r="D58" s="51"/>
      <c r="E58" s="51"/>
      <c r="F58" s="51"/>
      <c r="G58" s="51"/>
      <c r="H58" s="51"/>
      <c r="I58" s="51"/>
      <c r="J58" s="51"/>
      <c r="K58" s="27"/>
      <c r="L58" s="27"/>
      <c r="M58" s="27"/>
      <c r="N58" s="27"/>
      <c r="O58" s="27"/>
      <c r="P58" s="27"/>
      <c r="Q58" s="27"/>
      <c r="R58" s="27"/>
      <c r="S58" s="27"/>
      <c r="T58" s="27"/>
      <c r="U58" s="52"/>
      <c r="V58" s="52"/>
      <c r="W58" s="52"/>
      <c r="X58" s="52"/>
      <c r="Y58" s="27" t="s">
        <v>202</v>
      </c>
      <c r="Z58" s="92">
        <f t="shared" ref="Z58:AH58" si="22">SUMPRODUCT(($V30:$V51&lt;&gt;"x")*($X30:$X51&lt;&gt;"x")*(Z30:Z51&gt;0)*(CB30:CB51="&lt;")*(Z30:Z51&lt;=$AV30:$AV51)*(Z30:Z51&lt;=$AI30:$AI51))</f>
        <v>1</v>
      </c>
      <c r="AA58" s="92">
        <f t="shared" si="22"/>
        <v>0</v>
      </c>
      <c r="AB58" s="92">
        <f t="shared" si="22"/>
        <v>2</v>
      </c>
      <c r="AC58" s="92">
        <f t="shared" si="22"/>
        <v>2</v>
      </c>
      <c r="AD58" s="92">
        <f t="shared" si="22"/>
        <v>0</v>
      </c>
      <c r="AE58" s="92">
        <f t="shared" si="22"/>
        <v>5</v>
      </c>
      <c r="AF58" s="92">
        <f t="shared" si="22"/>
        <v>2</v>
      </c>
      <c r="AG58" s="92">
        <f t="shared" si="22"/>
        <v>1</v>
      </c>
      <c r="AH58" s="92">
        <f t="shared" si="22"/>
        <v>4</v>
      </c>
      <c r="AI58" s="52"/>
      <c r="AJ58" s="52"/>
      <c r="AK58" s="92">
        <f t="shared" ref="AK58:AS58" si="23">SUMPRODUCT(($V30:$V51&lt;&gt;"x")*($X30:$X51&lt;&gt;"x")*(AK30:AK51&gt;0)*(CB30:CB51="&lt;")*(AK30:AK51&lt;=$AV30:$AV51)*(AK30:AK51&lt;=$AT30:$AT51))</f>
        <v>1</v>
      </c>
      <c r="AL58" s="92">
        <f t="shared" si="23"/>
        <v>0</v>
      </c>
      <c r="AM58" s="92">
        <f t="shared" si="23"/>
        <v>1</v>
      </c>
      <c r="AN58" s="92">
        <f t="shared" si="23"/>
        <v>2</v>
      </c>
      <c r="AO58" s="92">
        <f t="shared" si="23"/>
        <v>0</v>
      </c>
      <c r="AP58" s="92">
        <f t="shared" si="23"/>
        <v>4</v>
      </c>
      <c r="AQ58" s="92">
        <f t="shared" si="23"/>
        <v>2</v>
      </c>
      <c r="AR58" s="92">
        <f t="shared" si="23"/>
        <v>1</v>
      </c>
      <c r="AS58" s="92">
        <f t="shared" si="23"/>
        <v>4</v>
      </c>
      <c r="AT58" s="111"/>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3"/>
      <c r="CC58" s="53"/>
      <c r="CD58" s="53"/>
      <c r="CE58" s="53"/>
      <c r="CF58" s="53"/>
      <c r="CG58" s="53"/>
      <c r="CH58" s="53"/>
      <c r="CI58" s="53"/>
      <c r="CJ58" s="53"/>
      <c r="CK58" s="52"/>
      <c r="CL58" s="52"/>
      <c r="CM58" s="52"/>
      <c r="CN58" s="52"/>
    </row>
    <row r="59" spans="1:92" x14ac:dyDescent="0.25">
      <c r="A59" s="51"/>
      <c r="B59" s="51"/>
      <c r="C59" s="51"/>
      <c r="D59" s="51"/>
      <c r="E59" s="51"/>
      <c r="F59" s="51"/>
      <c r="G59" s="51"/>
      <c r="H59" s="51"/>
      <c r="I59" s="51"/>
      <c r="J59" s="51"/>
      <c r="K59" s="27"/>
      <c r="L59" s="27"/>
      <c r="M59" s="27"/>
      <c r="N59" s="27"/>
      <c r="O59" s="27"/>
      <c r="P59" s="27"/>
      <c r="Q59" s="27"/>
      <c r="R59" s="27"/>
      <c r="S59" s="27"/>
      <c r="T59" s="27"/>
      <c r="U59" s="52"/>
      <c r="V59" s="52"/>
      <c r="W59" s="52"/>
      <c r="X59" s="52"/>
      <c r="Y59" s="38" t="s">
        <v>123</v>
      </c>
      <c r="Z59" s="91">
        <f>SUMPRODUCT(($V30:$V51="x")*(Z30:Z51&gt;0))</f>
        <v>4</v>
      </c>
      <c r="AA59" s="91">
        <f t="shared" ref="AA59:AH59" si="24">SUMPRODUCT(($V30:$V51="x")*(AA30:AA51&gt;0))</f>
        <v>4</v>
      </c>
      <c r="AB59" s="91">
        <f t="shared" si="24"/>
        <v>4</v>
      </c>
      <c r="AC59" s="91">
        <f t="shared" si="24"/>
        <v>4</v>
      </c>
      <c r="AD59" s="91">
        <f t="shared" si="24"/>
        <v>8</v>
      </c>
      <c r="AE59" s="91">
        <f t="shared" si="24"/>
        <v>6</v>
      </c>
      <c r="AF59" s="91">
        <f t="shared" si="24"/>
        <v>6</v>
      </c>
      <c r="AG59" s="91">
        <f t="shared" si="24"/>
        <v>7</v>
      </c>
      <c r="AH59" s="91">
        <f t="shared" si="24"/>
        <v>6</v>
      </c>
      <c r="AI59" s="52"/>
      <c r="AJ59" s="52"/>
      <c r="AK59" s="91">
        <f>SUMPRODUCT(($V30:$V51="x")*(AK30:AK51&gt;0))</f>
        <v>4</v>
      </c>
      <c r="AL59" s="91">
        <f t="shared" ref="AL59:AS59" si="25">SUMPRODUCT(($V30:$V51="x")*(AL30:AL51&gt;0))</f>
        <v>4</v>
      </c>
      <c r="AM59" s="91">
        <f t="shared" si="25"/>
        <v>4</v>
      </c>
      <c r="AN59" s="91">
        <f t="shared" si="25"/>
        <v>4</v>
      </c>
      <c r="AO59" s="91">
        <f t="shared" si="25"/>
        <v>8</v>
      </c>
      <c r="AP59" s="91">
        <f t="shared" si="25"/>
        <v>6</v>
      </c>
      <c r="AQ59" s="91">
        <f t="shared" si="25"/>
        <v>6</v>
      </c>
      <c r="AR59" s="91">
        <f t="shared" si="25"/>
        <v>7</v>
      </c>
      <c r="AS59" s="91">
        <f t="shared" si="25"/>
        <v>6</v>
      </c>
      <c r="AT59" s="111"/>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3"/>
      <c r="CC59" s="53"/>
      <c r="CD59" s="53"/>
      <c r="CE59" s="53"/>
      <c r="CF59" s="53"/>
      <c r="CG59" s="53"/>
      <c r="CH59" s="53"/>
      <c r="CI59" s="53"/>
      <c r="CJ59" s="53"/>
      <c r="CK59" s="52"/>
      <c r="CL59" s="52"/>
      <c r="CM59" s="52"/>
      <c r="CN59" s="52"/>
    </row>
    <row r="60" spans="1:92" x14ac:dyDescent="0.25">
      <c r="A60" s="51"/>
      <c r="B60" s="51"/>
      <c r="C60" s="51"/>
      <c r="D60" s="51"/>
      <c r="E60" s="51"/>
      <c r="F60" s="51"/>
      <c r="G60" s="51"/>
      <c r="H60" s="51"/>
      <c r="I60" s="51"/>
      <c r="J60" s="51"/>
      <c r="K60" s="27"/>
      <c r="L60" s="27"/>
      <c r="M60" s="27"/>
      <c r="N60" s="27"/>
      <c r="O60" s="27"/>
      <c r="P60" s="27"/>
      <c r="Q60" s="27"/>
      <c r="R60" s="27"/>
      <c r="S60" s="27"/>
      <c r="T60" s="27"/>
      <c r="U60" s="52"/>
      <c r="V60" s="52"/>
      <c r="W60" s="52"/>
      <c r="X60" s="52"/>
      <c r="Y60" s="39" t="s">
        <v>223</v>
      </c>
      <c r="Z60" s="52"/>
      <c r="AA60" s="52"/>
      <c r="AB60" s="52"/>
      <c r="AC60" s="52"/>
      <c r="AD60" s="52"/>
      <c r="AE60" s="52"/>
      <c r="AF60" s="52"/>
      <c r="AG60" s="52"/>
      <c r="AH60" s="52"/>
      <c r="AI60" s="52"/>
      <c r="AJ60" s="52"/>
      <c r="AK60" s="52"/>
      <c r="AL60" s="52"/>
      <c r="AM60" s="52"/>
      <c r="AN60" s="52"/>
      <c r="AO60" s="52"/>
      <c r="AP60" s="52"/>
      <c r="AQ60" s="52"/>
      <c r="AR60" s="52"/>
      <c r="AS60" s="52"/>
      <c r="AT60" s="111"/>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3"/>
      <c r="CC60" s="53"/>
      <c r="CD60" s="53"/>
      <c r="CE60" s="53"/>
      <c r="CF60" s="53"/>
      <c r="CG60" s="53"/>
      <c r="CH60" s="53"/>
      <c r="CI60" s="53"/>
      <c r="CJ60" s="53"/>
      <c r="CK60" s="52"/>
      <c r="CL60" s="52"/>
      <c r="CM60" s="52"/>
      <c r="CN60" s="52"/>
    </row>
    <row r="61" spans="1:92" x14ac:dyDescent="0.25">
      <c r="A61" s="51"/>
      <c r="B61" s="51"/>
      <c r="C61" s="51"/>
      <c r="D61" s="51"/>
      <c r="E61" s="51"/>
      <c r="F61" s="51"/>
      <c r="G61" s="51"/>
      <c r="H61" s="51"/>
      <c r="I61" s="51"/>
      <c r="J61" s="51"/>
      <c r="K61" s="27"/>
      <c r="L61" s="27"/>
      <c r="M61" s="27"/>
      <c r="N61" s="27"/>
      <c r="O61" s="27"/>
      <c r="P61" s="27"/>
      <c r="Q61" s="27"/>
      <c r="R61" s="27"/>
      <c r="S61" s="27"/>
      <c r="T61" s="27"/>
      <c r="U61" s="52"/>
      <c r="V61" s="52"/>
      <c r="W61" s="52"/>
      <c r="X61" s="52"/>
      <c r="Y61" s="52" t="s">
        <v>222</v>
      </c>
      <c r="Z61" s="52">
        <f>SUM(Z55:Z59)</f>
        <v>5</v>
      </c>
      <c r="AA61" s="52">
        <f t="shared" ref="AA61:AH61" si="26">SUM(AA55:AA59)</f>
        <v>4</v>
      </c>
      <c r="AB61" s="52">
        <f t="shared" si="26"/>
        <v>9</v>
      </c>
      <c r="AC61" s="52">
        <f t="shared" si="26"/>
        <v>6</v>
      </c>
      <c r="AD61" s="52">
        <f t="shared" si="26"/>
        <v>12</v>
      </c>
      <c r="AE61" s="52">
        <f t="shared" si="26"/>
        <v>14</v>
      </c>
      <c r="AF61" s="52">
        <f t="shared" si="26"/>
        <v>10</v>
      </c>
      <c r="AG61" s="52">
        <f t="shared" si="26"/>
        <v>8</v>
      </c>
      <c r="AH61" s="52">
        <f t="shared" si="26"/>
        <v>11</v>
      </c>
      <c r="AI61" s="52"/>
      <c r="AJ61" s="52"/>
      <c r="AK61" s="52">
        <f>SUM(AK55:AK59)</f>
        <v>5</v>
      </c>
      <c r="AL61" s="52">
        <f t="shared" ref="AL61:AS61" si="27">SUM(AL55:AL59)</f>
        <v>4</v>
      </c>
      <c r="AM61" s="52">
        <f t="shared" si="27"/>
        <v>9</v>
      </c>
      <c r="AN61" s="52">
        <f t="shared" si="27"/>
        <v>6</v>
      </c>
      <c r="AO61" s="52">
        <f t="shared" si="27"/>
        <v>12</v>
      </c>
      <c r="AP61" s="52">
        <f t="shared" si="27"/>
        <v>14</v>
      </c>
      <c r="AQ61" s="52">
        <f t="shared" si="27"/>
        <v>10</v>
      </c>
      <c r="AR61" s="52">
        <f t="shared" si="27"/>
        <v>8</v>
      </c>
      <c r="AS61" s="52">
        <f t="shared" si="27"/>
        <v>11</v>
      </c>
      <c r="AT61" s="111"/>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3"/>
      <c r="CC61" s="53"/>
      <c r="CD61" s="53"/>
      <c r="CE61" s="53"/>
      <c r="CF61" s="53"/>
      <c r="CG61" s="53"/>
      <c r="CH61" s="53"/>
      <c r="CI61" s="53"/>
      <c r="CJ61" s="53"/>
      <c r="CK61" s="52"/>
      <c r="CL61" s="52"/>
      <c r="CM61" s="52"/>
      <c r="CN61" s="52"/>
    </row>
    <row r="62" spans="1:92" x14ac:dyDescent="0.25">
      <c r="A62" s="51"/>
      <c r="B62" s="51"/>
      <c r="C62" s="51"/>
      <c r="D62" s="51"/>
      <c r="E62" s="51"/>
      <c r="F62" s="51"/>
      <c r="G62" s="51"/>
      <c r="H62" s="51"/>
      <c r="I62" s="51"/>
      <c r="J62" s="51"/>
      <c r="K62" s="27"/>
      <c r="L62" s="27"/>
      <c r="M62" s="27"/>
      <c r="N62" s="27"/>
      <c r="O62" s="27"/>
      <c r="P62" s="27"/>
      <c r="Q62" s="27"/>
      <c r="R62" s="27"/>
      <c r="S62" s="27"/>
      <c r="T62" s="27"/>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111"/>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3"/>
      <c r="CC62" s="53"/>
      <c r="CD62" s="53"/>
      <c r="CE62" s="53"/>
      <c r="CF62" s="53"/>
      <c r="CG62" s="53"/>
      <c r="CH62" s="53"/>
      <c r="CI62" s="53"/>
      <c r="CJ62" s="53"/>
      <c r="CK62" s="52"/>
      <c r="CL62" s="52"/>
      <c r="CM62" s="52"/>
      <c r="CN62" s="52"/>
    </row>
    <row r="63" spans="1:92" x14ac:dyDescent="0.25">
      <c r="A63" s="51"/>
      <c r="B63" s="51"/>
      <c r="C63" s="51"/>
      <c r="D63" s="51"/>
      <c r="E63" s="51"/>
      <c r="F63" s="51"/>
      <c r="G63" s="51"/>
      <c r="H63" s="51"/>
      <c r="I63" s="51"/>
      <c r="J63" s="51"/>
      <c r="K63" s="27"/>
      <c r="L63" s="27"/>
      <c r="M63" s="27"/>
      <c r="N63" s="27"/>
      <c r="O63" s="27"/>
      <c r="P63" s="27"/>
      <c r="Q63" s="27"/>
      <c r="R63" s="27"/>
      <c r="S63" s="27"/>
      <c r="T63" s="27"/>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111"/>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3"/>
      <c r="CC63" s="53"/>
      <c r="CD63" s="53"/>
      <c r="CE63" s="53"/>
      <c r="CF63" s="53"/>
      <c r="CG63" s="53"/>
      <c r="CH63" s="53"/>
      <c r="CI63" s="53"/>
      <c r="CJ63" s="53"/>
      <c r="CK63" s="52"/>
      <c r="CL63" s="52"/>
      <c r="CM63" s="52"/>
      <c r="CN63" s="52"/>
    </row>
    <row r="64" spans="1:92" x14ac:dyDescent="0.25">
      <c r="A64" s="51"/>
      <c r="B64" s="51"/>
      <c r="C64" s="51"/>
      <c r="D64" s="51"/>
      <c r="E64" s="51"/>
      <c r="F64" s="51"/>
      <c r="G64" s="51"/>
      <c r="H64" s="51"/>
      <c r="I64" s="51"/>
      <c r="J64" s="51"/>
      <c r="K64" s="27"/>
      <c r="L64" s="27"/>
      <c r="M64" s="27"/>
      <c r="N64" s="27"/>
      <c r="O64" s="27"/>
      <c r="P64" s="27"/>
      <c r="Q64" s="27"/>
      <c r="R64" s="27"/>
      <c r="S64" s="27"/>
      <c r="T64" s="27"/>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111"/>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3"/>
      <c r="CC64" s="53"/>
      <c r="CD64" s="53"/>
      <c r="CE64" s="53"/>
      <c r="CF64" s="53"/>
      <c r="CG64" s="53"/>
      <c r="CH64" s="53"/>
      <c r="CI64" s="53"/>
      <c r="CJ64" s="53"/>
      <c r="CK64" s="52"/>
      <c r="CL64" s="52"/>
      <c r="CM64" s="52"/>
      <c r="CN64" s="52"/>
    </row>
    <row r="65" spans="1:92" ht="26.25" x14ac:dyDescent="0.4">
      <c r="A65" s="51"/>
      <c r="B65" s="51"/>
      <c r="C65" s="51"/>
      <c r="D65" s="51"/>
      <c r="E65" s="51"/>
      <c r="F65" s="51"/>
      <c r="G65" s="51"/>
      <c r="H65" s="51"/>
      <c r="I65" s="51"/>
      <c r="J65" s="51"/>
      <c r="K65" s="27"/>
      <c r="L65" s="27"/>
      <c r="M65" s="27"/>
      <c r="N65" s="27"/>
      <c r="O65" s="27"/>
      <c r="P65" s="27"/>
      <c r="Q65" s="27"/>
      <c r="R65" s="27"/>
      <c r="S65" s="27"/>
      <c r="T65" s="27"/>
      <c r="U65" s="52"/>
      <c r="V65" s="97"/>
      <c r="W65" s="52" t="s">
        <v>164</v>
      </c>
      <c r="X65" s="52"/>
      <c r="Y65" s="74" t="s">
        <v>108</v>
      </c>
      <c r="Z65" s="75"/>
      <c r="AA65" s="75"/>
      <c r="AB65" s="75"/>
      <c r="AC65" s="75"/>
      <c r="AD65" s="75"/>
      <c r="AE65" s="75"/>
      <c r="AF65" s="75"/>
      <c r="AG65" s="75"/>
      <c r="AH65" s="96" t="s">
        <v>105</v>
      </c>
      <c r="AI65" s="95"/>
      <c r="AJ65" s="52"/>
      <c r="AK65" s="75"/>
      <c r="AL65" s="75"/>
      <c r="AM65" s="75"/>
      <c r="AN65" s="75"/>
      <c r="AO65" s="75"/>
      <c r="AP65" s="75"/>
      <c r="AQ65" s="75"/>
      <c r="AR65" s="75"/>
      <c r="AS65" s="75" t="s">
        <v>105</v>
      </c>
      <c r="AT65" s="108"/>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3"/>
      <c r="CC65" s="53"/>
      <c r="CD65" s="53"/>
      <c r="CE65" s="53"/>
      <c r="CF65" s="53"/>
      <c r="CG65" s="53"/>
      <c r="CH65" s="53"/>
      <c r="CI65" s="53"/>
      <c r="CJ65" s="53"/>
      <c r="CK65" s="52"/>
      <c r="CL65" s="52"/>
      <c r="CM65" s="52"/>
      <c r="CN65" s="52"/>
    </row>
    <row r="66" spans="1:92" ht="32.25" customHeight="1" x14ac:dyDescent="0.25">
      <c r="A66" s="51"/>
      <c r="B66" s="51"/>
      <c r="C66" s="51"/>
      <c r="D66" s="51"/>
      <c r="E66" s="51"/>
      <c r="F66" s="51"/>
      <c r="G66" s="51"/>
      <c r="H66" s="51"/>
      <c r="I66" s="51"/>
      <c r="J66" s="51"/>
      <c r="K66" s="27"/>
      <c r="L66" s="27"/>
      <c r="M66" s="27"/>
      <c r="N66" s="27"/>
      <c r="O66" s="27"/>
      <c r="P66" s="27"/>
      <c r="Q66" s="27"/>
      <c r="R66" s="27"/>
      <c r="S66" s="27"/>
      <c r="T66" s="27"/>
      <c r="U66" s="52"/>
      <c r="V66" s="47" t="s">
        <v>123</v>
      </c>
      <c r="W66" s="47" t="s">
        <v>117</v>
      </c>
      <c r="X66" s="86" t="s">
        <v>116</v>
      </c>
      <c r="Y66" s="76" t="s">
        <v>103</v>
      </c>
      <c r="Z66" s="106" t="s">
        <v>261</v>
      </c>
      <c r="AA66" s="106" t="s">
        <v>262</v>
      </c>
      <c r="AB66" s="106" t="s">
        <v>263</v>
      </c>
      <c r="AC66" s="106" t="s">
        <v>264</v>
      </c>
      <c r="AD66" s="106" t="s">
        <v>265</v>
      </c>
      <c r="AE66" s="106" t="s">
        <v>266</v>
      </c>
      <c r="AF66" s="106" t="s">
        <v>267</v>
      </c>
      <c r="AG66" s="106" t="s">
        <v>268</v>
      </c>
      <c r="AH66" s="106" t="s">
        <v>269</v>
      </c>
      <c r="AI66" s="79" t="str">
        <f>$AI$1</f>
        <v>GSchV_limits</v>
      </c>
      <c r="AJ66" s="52"/>
      <c r="AK66" s="106" t="s">
        <v>261</v>
      </c>
      <c r="AL66" s="106" t="s">
        <v>262</v>
      </c>
      <c r="AM66" s="106" t="s">
        <v>263</v>
      </c>
      <c r="AN66" s="106" t="s">
        <v>264</v>
      </c>
      <c r="AO66" s="106" t="s">
        <v>265</v>
      </c>
      <c r="AP66" s="106" t="s">
        <v>266</v>
      </c>
      <c r="AQ66" s="106" t="s">
        <v>267</v>
      </c>
      <c r="AR66" s="106" t="s">
        <v>268</v>
      </c>
      <c r="AS66" s="106" t="s">
        <v>269</v>
      </c>
      <c r="AT66" s="109" t="str">
        <f>$AT$1</f>
        <v>OZ CQC (AA-EQS) [(µg/l]</v>
      </c>
      <c r="AU66" s="52"/>
      <c r="AV66" s="78" t="s">
        <v>2</v>
      </c>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4">
        <v>3</v>
      </c>
      <c r="CC66" s="54">
        <v>4</v>
      </c>
      <c r="CD66" s="54">
        <v>5</v>
      </c>
      <c r="CE66" s="54">
        <v>6</v>
      </c>
      <c r="CF66" s="54">
        <v>7</v>
      </c>
      <c r="CG66" s="54">
        <v>8</v>
      </c>
      <c r="CH66" s="54">
        <v>9</v>
      </c>
      <c r="CI66" s="54">
        <v>10</v>
      </c>
      <c r="CJ66" s="54">
        <v>11</v>
      </c>
      <c r="CK66" s="52"/>
      <c r="CL66" s="52"/>
      <c r="CM66" s="52"/>
      <c r="CN66" s="52"/>
    </row>
    <row r="67" spans="1:92" x14ac:dyDescent="0.25">
      <c r="A67" s="51"/>
      <c r="B67" s="51"/>
      <c r="C67" s="51"/>
      <c r="D67" s="51"/>
      <c r="E67" s="51"/>
      <c r="F67" s="51"/>
      <c r="G67" s="51"/>
      <c r="H67" s="51"/>
      <c r="I67" s="51"/>
      <c r="J67" s="51"/>
      <c r="K67" s="27"/>
      <c r="L67" s="27"/>
      <c r="M67" s="27"/>
      <c r="N67" s="27"/>
      <c r="O67" s="27"/>
      <c r="P67" s="27"/>
      <c r="Q67" s="27"/>
      <c r="R67" s="27"/>
      <c r="S67" s="27"/>
      <c r="T67" s="27"/>
      <c r="U67" s="52"/>
      <c r="V67" s="80" t="str">
        <f>INDEX('Detected Compounds limits'!$B$2:$I$50, MATCH($Y67,'Detected Compounds limits'!$B$2:$B$50, 0), MATCH(V$4,'Detected Compounds limits'!$B$2:$I$2,0))</f>
        <v>x</v>
      </c>
      <c r="W67" s="80"/>
      <c r="X67" s="81"/>
      <c r="Y67" s="82" t="s">
        <v>12</v>
      </c>
      <c r="Z67" s="80"/>
      <c r="AA67" s="80"/>
      <c r="AB67" s="80"/>
      <c r="AC67" s="80"/>
      <c r="AD67" s="80"/>
      <c r="AE67" s="80"/>
      <c r="AF67" s="80">
        <v>2.7E-2</v>
      </c>
      <c r="AG67" s="80">
        <v>3.6999999999999998E-2</v>
      </c>
      <c r="AH67" s="80"/>
      <c r="AI67" s="80">
        <f>INDEX('Detected Compounds limits'!$B$2:$H$50, MATCH($Y67,'Detected Compounds limits'!$B$2:$B$50, 0), MATCH(AI$1,'Detected Compounds limits'!$B$2:$H$2,0))</f>
        <v>10</v>
      </c>
      <c r="AJ67" s="52"/>
      <c r="AK67" s="80"/>
      <c r="AL67" s="80"/>
      <c r="AM67" s="80"/>
      <c r="AN67" s="80"/>
      <c r="AO67" s="80"/>
      <c r="AP67" s="80"/>
      <c r="AQ67" s="80">
        <v>2.7E-2</v>
      </c>
      <c r="AR67" s="80">
        <v>3.6999999999999998E-2</v>
      </c>
      <c r="AS67" s="80"/>
      <c r="AT67" s="110">
        <f>INDEX('Detected Compounds limits'!$B$2:$H$50, MATCH($Y67,'Detected Compounds limits'!$B$2:$B$50, 0), MATCH(AT$1,'Detected Compounds limits'!$B$2:$H$2,0))</f>
        <v>10</v>
      </c>
      <c r="AU67" s="52"/>
      <c r="AV67" s="80">
        <f>INDEX('Detected Compounds limits'!$B$2:$H$50, MATCH($Y67,'Detected Compounds limits'!$B$2:$B$50, 0), MATCH(AV$4,'Detected Compounds limits'!$B$2:$H$2,0))</f>
        <v>0.02</v>
      </c>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5"/>
      <c r="CC67" s="55"/>
      <c r="CD67" s="55"/>
      <c r="CE67" s="55"/>
      <c r="CF67" s="55"/>
      <c r="CG67" s="55"/>
      <c r="CH67" s="55"/>
      <c r="CI67" s="55"/>
      <c r="CJ67" s="55"/>
      <c r="CK67" s="52"/>
      <c r="CL67" s="52"/>
      <c r="CM67" s="52"/>
      <c r="CN67" s="52"/>
    </row>
    <row r="68" spans="1:92" x14ac:dyDescent="0.25">
      <c r="A68" s="51"/>
      <c r="B68" s="51"/>
      <c r="C68" s="51"/>
      <c r="D68" s="51"/>
      <c r="E68" s="51"/>
      <c r="F68" s="51"/>
      <c r="G68" s="51"/>
      <c r="H68" s="51"/>
      <c r="I68" s="51"/>
      <c r="J68" s="51"/>
      <c r="K68" s="27"/>
      <c r="L68" s="27"/>
      <c r="M68" s="27"/>
      <c r="N68" s="27"/>
      <c r="O68" s="27"/>
      <c r="P68" s="27"/>
      <c r="Q68" s="27"/>
      <c r="R68" s="27"/>
      <c r="S68" s="27"/>
      <c r="T68" s="27"/>
      <c r="U68" s="52"/>
      <c r="V68" s="80" t="str">
        <f>INDEX('Detected Compounds limits'!$B$2:$I$50, MATCH($Y68,'Detected Compounds limits'!$B$2:$B$50, 0), MATCH(V$4,'Detected Compounds limits'!$B$2:$I$2,0))</f>
        <v xml:space="preserve"> </v>
      </c>
      <c r="W68" s="80"/>
      <c r="X68" s="81"/>
      <c r="Y68" s="82" t="s">
        <v>10</v>
      </c>
      <c r="Z68" s="80">
        <v>2.3E-2</v>
      </c>
      <c r="AA68" s="80">
        <v>0.02</v>
      </c>
      <c r="AB68" s="80"/>
      <c r="AC68" s="80"/>
      <c r="AD68" s="80"/>
      <c r="AE68" s="80"/>
      <c r="AF68" s="80"/>
      <c r="AG68" s="80"/>
      <c r="AH68" s="80"/>
      <c r="AI68" s="80">
        <f>INDEX('Detected Compounds limits'!$B$2:$H$50, MATCH($Y68,'Detected Compounds limits'!$B$2:$B$50, 0), MATCH(AI$1,'Detected Compounds limits'!$B$2:$H$2,0))</f>
        <v>0.1</v>
      </c>
      <c r="AJ68" s="52"/>
      <c r="AK68" s="80">
        <v>2.3E-2</v>
      </c>
      <c r="AL68" s="80">
        <v>0.02</v>
      </c>
      <c r="AM68" s="80"/>
      <c r="AN68" s="80"/>
      <c r="AO68" s="80"/>
      <c r="AP68" s="80"/>
      <c r="AQ68" s="80"/>
      <c r="AR68" s="80"/>
      <c r="AS68" s="80"/>
      <c r="AT68" s="110">
        <f>INDEX('Detected Compounds limits'!$B$2:$H$50, MATCH($Y68,'Detected Compounds limits'!$B$2:$B$50, 0), MATCH(AT$1,'Detected Compounds limits'!$B$2:$H$2,0))</f>
        <v>270</v>
      </c>
      <c r="AU68" s="52"/>
      <c r="AV68" s="80">
        <f>INDEX('Detected Compounds limits'!$B$2:$H$50, MATCH($Y68,'Detected Compounds limits'!$B$2:$B$50, 0), MATCH(AV$4,'Detected Compounds limits'!$B$2:$H$2,0))</f>
        <v>0.02</v>
      </c>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5"/>
      <c r="CC68" s="55" t="s">
        <v>209</v>
      </c>
      <c r="CD68" s="55"/>
      <c r="CE68" s="55"/>
      <c r="CF68" s="55"/>
      <c r="CG68" s="55"/>
      <c r="CH68" s="55"/>
      <c r="CI68" s="55"/>
      <c r="CJ68" s="55"/>
      <c r="CK68" s="52"/>
      <c r="CL68" s="52"/>
      <c r="CM68" s="52"/>
      <c r="CN68" s="52"/>
    </row>
    <row r="69" spans="1:92" x14ac:dyDescent="0.25">
      <c r="A69" s="51"/>
      <c r="B69" s="51"/>
      <c r="C69" s="51"/>
      <c r="D69" s="51"/>
      <c r="E69" s="51"/>
      <c r="F69" s="51"/>
      <c r="G69" s="51"/>
      <c r="H69" s="51"/>
      <c r="I69" s="51"/>
      <c r="J69" s="51"/>
      <c r="K69" s="27"/>
      <c r="L69" s="27"/>
      <c r="M69" s="27"/>
      <c r="N69" s="27"/>
      <c r="O69" s="27"/>
      <c r="P69" s="27"/>
      <c r="Q69" s="27"/>
      <c r="R69" s="27"/>
      <c r="S69" s="27"/>
      <c r="T69" s="27"/>
      <c r="U69" s="52"/>
      <c r="V69" s="80" t="str">
        <f>INDEX('Detected Compounds limits'!$B$2:$I$50, MATCH($Y69,'Detected Compounds limits'!$B$2:$B$50, 0), MATCH(V$4,'Detected Compounds limits'!$B$2:$I$2,0))</f>
        <v xml:space="preserve"> </v>
      </c>
      <c r="W69" s="80"/>
      <c r="X69" s="81"/>
      <c r="Y69" s="82" t="s">
        <v>14</v>
      </c>
      <c r="Z69" s="80">
        <v>4.0000000000000003E-5</v>
      </c>
      <c r="AA69" s="80"/>
      <c r="AB69" s="80"/>
      <c r="AC69" s="80">
        <v>3.4E-5</v>
      </c>
      <c r="AD69" s="80"/>
      <c r="AE69" s="80"/>
      <c r="AF69" s="80"/>
      <c r="AG69" s="80"/>
      <c r="AH69" s="80"/>
      <c r="AI69" s="80">
        <f>INDEX('Detected Compounds limits'!$B$2:$H$50, MATCH($Y69,'Detected Compounds limits'!$B$2:$B$50, 0), MATCH(AI$1,'Detected Compounds limits'!$B$2:$H$2,0))</f>
        <v>0.1</v>
      </c>
      <c r="AJ69" s="52"/>
      <c r="AK69" s="80">
        <v>4.0000000000000003E-5</v>
      </c>
      <c r="AL69" s="80"/>
      <c r="AM69" s="80"/>
      <c r="AN69" s="80">
        <v>3.4E-5</v>
      </c>
      <c r="AO69" s="80"/>
      <c r="AP69" s="80"/>
      <c r="AQ69" s="80"/>
      <c r="AR69" s="80"/>
      <c r="AS69" s="80"/>
      <c r="AT69" s="110">
        <f>INDEX('Detected Compounds limits'!$B$2:$H$50, MATCH($Y69,'Detected Compounds limits'!$B$2:$B$50, 0), MATCH(AT$1,'Detected Compounds limits'!$B$2:$H$2,0))</f>
        <v>9.5000000000000005E-5</v>
      </c>
      <c r="AU69" s="52"/>
      <c r="AV69" s="80">
        <f>INDEX('Detected Compounds limits'!$B$2:$H$50, MATCH($Y69,'Detected Compounds limits'!$B$2:$B$50, 0), MATCH(AV$4,'Detected Compounds limits'!$B$2:$H$2,0))</f>
        <v>3.0000000000000001E-5</v>
      </c>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5"/>
      <c r="CC69" s="55"/>
      <c r="CD69" s="55"/>
      <c r="CE69" s="55"/>
      <c r="CF69" s="55"/>
      <c r="CG69" s="55"/>
      <c r="CH69" s="55"/>
      <c r="CI69" s="55"/>
      <c r="CJ69" s="55"/>
      <c r="CK69" s="52"/>
      <c r="CL69" s="52"/>
      <c r="CM69" s="52"/>
      <c r="CN69" s="52"/>
    </row>
    <row r="70" spans="1:92" x14ac:dyDescent="0.25">
      <c r="A70" s="51"/>
      <c r="B70" s="51"/>
      <c r="C70" s="51"/>
      <c r="D70" s="51"/>
      <c r="E70" s="51"/>
      <c r="F70" s="51"/>
      <c r="G70" s="51"/>
      <c r="H70" s="51"/>
      <c r="I70" s="51"/>
      <c r="J70" s="51"/>
      <c r="K70" s="27"/>
      <c r="L70" s="27"/>
      <c r="M70" s="27"/>
      <c r="N70" s="27"/>
      <c r="O70" s="27"/>
      <c r="P70" s="27"/>
      <c r="Q70" s="27"/>
      <c r="R70" s="27"/>
      <c r="S70" s="27"/>
      <c r="T70" s="27"/>
      <c r="U70" s="52"/>
      <c r="V70" s="80" t="str">
        <f>INDEX('Detected Compounds limits'!$B$2:$I$50, MATCH($Y70,'Detected Compounds limits'!$B$2:$B$50, 0), MATCH(V$4,'Detected Compounds limits'!$B$2:$I$2,0))</f>
        <v xml:space="preserve"> </v>
      </c>
      <c r="W70" s="80"/>
      <c r="X70" s="81"/>
      <c r="Y70" s="82" t="s">
        <v>20</v>
      </c>
      <c r="Z70" s="80"/>
      <c r="AA70" s="80"/>
      <c r="AB70" s="80"/>
      <c r="AC70" s="80"/>
      <c r="AD70" s="80"/>
      <c r="AE70" s="80"/>
      <c r="AF70" s="80"/>
      <c r="AG70" s="80">
        <v>1.4999999999999999E-2</v>
      </c>
      <c r="AH70" s="80"/>
      <c r="AI70" s="80">
        <f>INDEX('Detected Compounds limits'!$B$2:$H$50, MATCH($Y70,'Detected Compounds limits'!$B$2:$B$50, 0), MATCH(AI$1,'Detected Compounds limits'!$B$2:$H$2,0))</f>
        <v>0.1</v>
      </c>
      <c r="AJ70" s="52"/>
      <c r="AK70" s="80"/>
      <c r="AL70" s="80"/>
      <c r="AM70" s="80"/>
      <c r="AN70" s="80"/>
      <c r="AO70" s="80"/>
      <c r="AP70" s="80"/>
      <c r="AQ70" s="80"/>
      <c r="AR70" s="80">
        <v>1.4999999999999999E-2</v>
      </c>
      <c r="AS70" s="80"/>
      <c r="AT70" s="110">
        <f>INDEX('Detected Compounds limits'!$B$2:$H$50, MATCH($Y70,'Detected Compounds limits'!$B$2:$B$50, 0), MATCH(AT$1,'Detected Compounds limits'!$B$2:$H$2,0))</f>
        <v>10</v>
      </c>
      <c r="AU70" s="52"/>
      <c r="AV70" s="80">
        <f>INDEX('Detected Compounds limits'!$B$2:$H$50, MATCH($Y70,'Detected Compounds limits'!$B$2:$B$50, 0), MATCH(AV$4,'Detected Compounds limits'!$B$2:$H$2,0))</f>
        <v>1.4999999999999999E-2</v>
      </c>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4"/>
      <c r="CC70" s="54"/>
      <c r="CD70" s="54"/>
      <c r="CE70" s="54"/>
      <c r="CF70" s="54"/>
      <c r="CG70" s="54"/>
      <c r="CH70" s="54"/>
      <c r="CI70" s="54" t="s">
        <v>209</v>
      </c>
      <c r="CJ70" s="54"/>
      <c r="CK70" s="52"/>
      <c r="CL70" s="52"/>
      <c r="CM70" s="52"/>
      <c r="CN70" s="52"/>
    </row>
    <row r="71" spans="1:92" x14ac:dyDescent="0.25">
      <c r="A71" s="51"/>
      <c r="B71" s="51"/>
      <c r="C71" s="51"/>
      <c r="D71" s="51"/>
      <c r="E71" s="51"/>
      <c r="F71" s="51"/>
      <c r="G71" s="51"/>
      <c r="H71" s="51"/>
      <c r="I71" s="51"/>
      <c r="J71" s="51"/>
      <c r="K71" s="27"/>
      <c r="L71" s="27"/>
      <c r="M71" s="27"/>
      <c r="N71" s="27"/>
      <c r="O71" s="27"/>
      <c r="P71" s="27"/>
      <c r="Q71" s="27"/>
      <c r="R71" s="27"/>
      <c r="S71" s="27"/>
      <c r="T71" s="27"/>
      <c r="U71" s="52"/>
      <c r="V71" s="80" t="str">
        <f>INDEX('Detected Compounds limits'!$B$2:$I$50, MATCH($Y71,'Detected Compounds limits'!$B$2:$B$50, 0), MATCH(V$4,'Detected Compounds limits'!$B$2:$I$2,0))</f>
        <v>x</v>
      </c>
      <c r="W71" s="80"/>
      <c r="X71" s="81"/>
      <c r="Y71" s="82" t="s">
        <v>16</v>
      </c>
      <c r="Z71" s="80">
        <v>0.28999999999999998</v>
      </c>
      <c r="AA71" s="80">
        <v>0.26</v>
      </c>
      <c r="AB71" s="80">
        <v>0.37</v>
      </c>
      <c r="AC71" s="80">
        <v>0.45</v>
      </c>
      <c r="AD71" s="80">
        <v>0.52</v>
      </c>
      <c r="AE71" s="80">
        <v>0.7</v>
      </c>
      <c r="AF71" s="80">
        <v>0.57999999999999996</v>
      </c>
      <c r="AG71" s="80">
        <v>0.41</v>
      </c>
      <c r="AH71" s="80">
        <v>0.38</v>
      </c>
      <c r="AI71" s="80">
        <f>INDEX('Detected Compounds limits'!$B$2:$H$50, MATCH($Y71,'Detected Compounds limits'!$B$2:$B$50, 0), MATCH(AI$1,'Detected Compounds limits'!$B$2:$H$2,0))</f>
        <v>10</v>
      </c>
      <c r="AJ71" s="52"/>
      <c r="AK71" s="80">
        <v>0.28999999999999998</v>
      </c>
      <c r="AL71" s="80">
        <v>0.26</v>
      </c>
      <c r="AM71" s="80">
        <v>0.37</v>
      </c>
      <c r="AN71" s="80">
        <v>0.45</v>
      </c>
      <c r="AO71" s="80">
        <v>0.52</v>
      </c>
      <c r="AP71" s="80">
        <v>0.7</v>
      </c>
      <c r="AQ71" s="80">
        <v>0.57999999999999996</v>
      </c>
      <c r="AR71" s="80">
        <v>0.41</v>
      </c>
      <c r="AS71" s="80">
        <v>0.38</v>
      </c>
      <c r="AT71" s="110">
        <f>INDEX('Detected Compounds limits'!$B$2:$H$50, MATCH($Y71,'Detected Compounds limits'!$B$2:$B$50, 0), MATCH(AT$1,'Detected Compounds limits'!$B$2:$H$2,0))</f>
        <v>250</v>
      </c>
      <c r="AU71" s="52"/>
      <c r="AV71" s="80">
        <f>INDEX('Detected Compounds limits'!$B$2:$H$50, MATCH($Y71,'Detected Compounds limits'!$B$2:$B$50, 0), MATCH(AV$4,'Detected Compounds limits'!$B$2:$H$2,0))</f>
        <v>1.7000000000000001E-2</v>
      </c>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5"/>
      <c r="CC71" s="55"/>
      <c r="CD71" s="55"/>
      <c r="CE71" s="55"/>
      <c r="CF71" s="55"/>
      <c r="CG71" s="55"/>
      <c r="CH71" s="55"/>
      <c r="CI71" s="55"/>
      <c r="CJ71" s="55"/>
      <c r="CK71" s="52"/>
      <c r="CL71" s="52"/>
      <c r="CM71" s="52"/>
      <c r="CN71" s="52"/>
    </row>
    <row r="72" spans="1:92" x14ac:dyDescent="0.25">
      <c r="A72" s="51"/>
      <c r="B72" s="51"/>
      <c r="C72" s="51"/>
      <c r="D72" s="51"/>
      <c r="E72" s="51"/>
      <c r="F72" s="51"/>
      <c r="G72" s="51"/>
      <c r="H72" s="51"/>
      <c r="I72" s="51"/>
      <c r="J72" s="51"/>
      <c r="K72" s="27"/>
      <c r="L72" s="27"/>
      <c r="M72" s="27"/>
      <c r="N72" s="27"/>
      <c r="O72" s="27"/>
      <c r="P72" s="27"/>
      <c r="Q72" s="27"/>
      <c r="R72" s="27"/>
      <c r="S72" s="27"/>
      <c r="T72" s="27"/>
      <c r="U72" s="52"/>
      <c r="V72" s="80" t="str">
        <f>INDEX('Detected Compounds limits'!$B$2:$I$50, MATCH($Y72,'Detected Compounds limits'!$B$2:$B$50, 0), MATCH(V$4,'Detected Compounds limits'!$B$2:$I$2,0))</f>
        <v>x</v>
      </c>
      <c r="W72" s="80"/>
      <c r="X72" s="81"/>
      <c r="Y72" s="82" t="s">
        <v>18</v>
      </c>
      <c r="Z72" s="80">
        <v>0.14000000000000001</v>
      </c>
      <c r="AA72" s="80">
        <v>0.11</v>
      </c>
      <c r="AB72" s="80">
        <v>0.19</v>
      </c>
      <c r="AC72" s="80">
        <v>0.21</v>
      </c>
      <c r="AD72" s="80">
        <v>0.28000000000000003</v>
      </c>
      <c r="AE72" s="80">
        <v>0.33</v>
      </c>
      <c r="AF72" s="80">
        <v>0.27</v>
      </c>
      <c r="AG72" s="80">
        <v>0.18</v>
      </c>
      <c r="AH72" s="80">
        <v>0.16</v>
      </c>
      <c r="AI72" s="80">
        <f>INDEX('Detected Compounds limits'!$B$2:$H$50, MATCH($Y72,'Detected Compounds limits'!$B$2:$B$50, 0), MATCH(AI$1,'Detected Compounds limits'!$B$2:$H$2,0))</f>
        <v>10</v>
      </c>
      <c r="AJ72" s="52"/>
      <c r="AK72" s="80">
        <v>0.14000000000000001</v>
      </c>
      <c r="AL72" s="80">
        <v>0.11</v>
      </c>
      <c r="AM72" s="80">
        <v>0.19</v>
      </c>
      <c r="AN72" s="80">
        <v>0.21</v>
      </c>
      <c r="AO72" s="80">
        <v>0.28000000000000003</v>
      </c>
      <c r="AP72" s="80">
        <v>0.33</v>
      </c>
      <c r="AQ72" s="80">
        <v>0.27</v>
      </c>
      <c r="AR72" s="80">
        <v>0.18</v>
      </c>
      <c r="AS72" s="80">
        <v>0.16</v>
      </c>
      <c r="AT72" s="110">
        <f>INDEX('Detected Compounds limits'!$B$2:$H$50, MATCH($Y72,'Detected Compounds limits'!$B$2:$B$50, 0), MATCH(AT$1,'Detected Compounds limits'!$B$2:$H$2,0))</f>
        <v>37</v>
      </c>
      <c r="AU72" s="52"/>
      <c r="AV72" s="80">
        <f>INDEX('Detected Compounds limits'!$B$2:$H$50, MATCH($Y72,'Detected Compounds limits'!$B$2:$B$50, 0), MATCH(AV$4,'Detected Compounds limits'!$B$2:$H$2,0))</f>
        <v>2.1000000000000001E-2</v>
      </c>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5"/>
      <c r="CC72" s="55"/>
      <c r="CD72" s="55"/>
      <c r="CE72" s="55"/>
      <c r="CF72" s="55"/>
      <c r="CG72" s="55"/>
      <c r="CH72" s="55"/>
      <c r="CI72" s="55"/>
      <c r="CJ72" s="55"/>
      <c r="CK72" s="52"/>
      <c r="CL72" s="52"/>
      <c r="CM72" s="52"/>
      <c r="CN72" s="52"/>
    </row>
    <row r="73" spans="1:92" x14ac:dyDescent="0.25">
      <c r="A73" s="51"/>
      <c r="B73" s="51"/>
      <c r="C73" s="51"/>
      <c r="D73" s="51"/>
      <c r="E73" s="51"/>
      <c r="F73" s="51"/>
      <c r="G73" s="51"/>
      <c r="H73" s="51"/>
      <c r="I73" s="51"/>
      <c r="J73" s="51"/>
      <c r="K73" s="27"/>
      <c r="L73" s="27"/>
      <c r="M73" s="27"/>
      <c r="N73" s="27"/>
      <c r="O73" s="27"/>
      <c r="P73" s="27"/>
      <c r="Q73" s="27"/>
      <c r="R73" s="27"/>
      <c r="S73" s="27"/>
      <c r="T73" s="27"/>
      <c r="U73" s="52"/>
      <c r="V73" s="80" t="str">
        <f>INDEX('Detected Compounds limits'!$B$2:$I$50, MATCH($Y73,'Detected Compounds limits'!$B$2:$B$50, 0), MATCH(V$4,'Detected Compounds limits'!$B$2:$I$2,0))</f>
        <v>x</v>
      </c>
      <c r="W73" s="80"/>
      <c r="X73" s="81"/>
      <c r="Y73" s="82" t="s">
        <v>26</v>
      </c>
      <c r="Z73" s="80"/>
      <c r="AA73" s="80"/>
      <c r="AB73" s="80"/>
      <c r="AC73" s="80"/>
      <c r="AD73" s="80"/>
      <c r="AE73" s="80">
        <v>0.05</v>
      </c>
      <c r="AF73" s="80">
        <v>0.05</v>
      </c>
      <c r="AG73" s="80">
        <v>0.05</v>
      </c>
      <c r="AH73" s="80">
        <v>0.05</v>
      </c>
      <c r="AI73" s="80">
        <f>INDEX('Detected Compounds limits'!$B$2:$H$50, MATCH($Y73,'Detected Compounds limits'!$B$2:$B$50, 0), MATCH(AI$1,'Detected Compounds limits'!$B$2:$H$2,0))</f>
        <v>10</v>
      </c>
      <c r="AJ73" s="52"/>
      <c r="AK73" s="80"/>
      <c r="AL73" s="80"/>
      <c r="AM73" s="80"/>
      <c r="AN73" s="80"/>
      <c r="AO73" s="80"/>
      <c r="AP73" s="80">
        <v>0.05</v>
      </c>
      <c r="AQ73" s="80">
        <v>0.05</v>
      </c>
      <c r="AR73" s="80">
        <v>0.05</v>
      </c>
      <c r="AS73" s="80">
        <v>0.05</v>
      </c>
      <c r="AT73" s="110">
        <f>INDEX('Detected Compounds limits'!$B$2:$H$50, MATCH($Y73,'Detected Compounds limits'!$B$2:$B$50, 0), MATCH(AT$1,'Detected Compounds limits'!$B$2:$H$2,0))</f>
        <v>10</v>
      </c>
      <c r="AU73" s="52"/>
      <c r="AV73" s="80">
        <f>INDEX('Detected Compounds limits'!$B$2:$H$50, MATCH($Y73,'Detected Compounds limits'!$B$2:$B$50, 0), MATCH(AV$4,'Detected Compounds limits'!$B$2:$H$2,0))</f>
        <v>0.05</v>
      </c>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5"/>
      <c r="CC73" s="55"/>
      <c r="CD73" s="55"/>
      <c r="CE73" s="55"/>
      <c r="CF73" s="55"/>
      <c r="CG73" s="55" t="s">
        <v>209</v>
      </c>
      <c r="CH73" s="55" t="s">
        <v>209</v>
      </c>
      <c r="CI73" s="55" t="s">
        <v>209</v>
      </c>
      <c r="CJ73" s="55" t="s">
        <v>209</v>
      </c>
      <c r="CK73" s="52"/>
      <c r="CL73" s="52"/>
      <c r="CM73" s="52"/>
      <c r="CN73" s="52"/>
    </row>
    <row r="74" spans="1:92" x14ac:dyDescent="0.25">
      <c r="A74" s="51"/>
      <c r="B74" s="51"/>
      <c r="C74" s="51"/>
      <c r="D74" s="51"/>
      <c r="E74" s="51"/>
      <c r="F74" s="51"/>
      <c r="G74" s="51"/>
      <c r="H74" s="51"/>
      <c r="I74" s="51"/>
      <c r="J74" s="51"/>
      <c r="K74" s="27"/>
      <c r="L74" s="27"/>
      <c r="M74" s="27"/>
      <c r="N74" s="27"/>
      <c r="O74" s="27"/>
      <c r="P74" s="27"/>
      <c r="Q74" s="27"/>
      <c r="R74" s="27"/>
      <c r="S74" s="27"/>
      <c r="T74" s="27"/>
      <c r="U74" s="52"/>
      <c r="V74" s="80" t="str">
        <f>INDEX('Detected Compounds limits'!$B$2:$I$50, MATCH($Y74,'Detected Compounds limits'!$B$2:$B$50, 0), MATCH(V$4,'Detected Compounds limits'!$B$2:$I$2,0))</f>
        <v>x</v>
      </c>
      <c r="W74" s="80"/>
      <c r="X74" s="81"/>
      <c r="Y74" s="82" t="s">
        <v>30</v>
      </c>
      <c r="Z74" s="80">
        <v>0.23</v>
      </c>
      <c r="AA74" s="80">
        <v>0.28000000000000003</v>
      </c>
      <c r="AB74" s="80">
        <v>0.2</v>
      </c>
      <c r="AC74" s="80">
        <v>0.41</v>
      </c>
      <c r="AD74" s="80">
        <v>0.2</v>
      </c>
      <c r="AE74" s="80">
        <v>0.22</v>
      </c>
      <c r="AF74" s="80">
        <v>0.26</v>
      </c>
      <c r="AG74" s="80">
        <v>0.25</v>
      </c>
      <c r="AH74" s="80">
        <v>0.26</v>
      </c>
      <c r="AI74" s="80">
        <f>INDEX('Detected Compounds limits'!$B$2:$H$50, MATCH($Y74,'Detected Compounds limits'!$B$2:$B$50, 0), MATCH(AI$1,'Detected Compounds limits'!$B$2:$H$2,0))</f>
        <v>10</v>
      </c>
      <c r="AJ74" s="52"/>
      <c r="AK74" s="80">
        <v>0.23</v>
      </c>
      <c r="AL74" s="80">
        <v>0.28000000000000003</v>
      </c>
      <c r="AM74" s="80">
        <v>0.2</v>
      </c>
      <c r="AN74" s="80">
        <v>0.41</v>
      </c>
      <c r="AO74" s="80">
        <v>0.2</v>
      </c>
      <c r="AP74" s="80">
        <v>0.22</v>
      </c>
      <c r="AQ74" s="80">
        <v>0.26</v>
      </c>
      <c r="AR74" s="80">
        <v>0.25</v>
      </c>
      <c r="AS74" s="80">
        <v>0.26</v>
      </c>
      <c r="AT74" s="110">
        <f>INDEX('Detected Compounds limits'!$B$2:$H$50, MATCH($Y74,'Detected Compounds limits'!$B$2:$B$50, 0), MATCH(AT$1,'Detected Compounds limits'!$B$2:$H$2,0))</f>
        <v>10</v>
      </c>
      <c r="AU74" s="52"/>
      <c r="AV74" s="80">
        <f>INDEX('Detected Compounds limits'!$B$2:$H$50, MATCH($Y74,'Detected Compounds limits'!$B$2:$B$50, 0), MATCH(AV$4,'Detected Compounds limits'!$B$2:$H$2,0))</f>
        <v>0.2</v>
      </c>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4"/>
      <c r="CC74" s="54"/>
      <c r="CD74" s="54" t="s">
        <v>209</v>
      </c>
      <c r="CE74" s="54"/>
      <c r="CF74" s="54" t="s">
        <v>209</v>
      </c>
      <c r="CG74" s="54"/>
      <c r="CH74" s="54"/>
      <c r="CI74" s="54"/>
      <c r="CJ74" s="54"/>
      <c r="CK74" s="52"/>
      <c r="CL74" s="52"/>
      <c r="CM74" s="52"/>
      <c r="CN74" s="52"/>
    </row>
    <row r="75" spans="1:92" x14ac:dyDescent="0.25">
      <c r="A75" s="51"/>
      <c r="B75" s="51"/>
      <c r="C75" s="51"/>
      <c r="D75" s="51"/>
      <c r="E75" s="51"/>
      <c r="F75" s="51"/>
      <c r="G75" s="51"/>
      <c r="H75" s="51"/>
      <c r="I75" s="51"/>
      <c r="J75" s="51"/>
      <c r="K75" s="27"/>
      <c r="L75" s="27"/>
      <c r="M75" s="27"/>
      <c r="N75" s="27"/>
      <c r="O75" s="27"/>
      <c r="P75" s="27"/>
      <c r="Q75" s="27"/>
      <c r="R75" s="27"/>
      <c r="S75" s="27"/>
      <c r="T75" s="27"/>
      <c r="U75" s="52"/>
      <c r="V75" s="80" t="str">
        <f>INDEX('Detected Compounds limits'!$B$2:$I$50, MATCH($Y75,'Detected Compounds limits'!$B$2:$B$50, 0), MATCH(V$4,'Detected Compounds limits'!$B$2:$I$2,0))</f>
        <v xml:space="preserve"> </v>
      </c>
      <c r="W75" s="80"/>
      <c r="X75" s="81"/>
      <c r="Y75" s="82" t="s">
        <v>22</v>
      </c>
      <c r="Z75" s="80">
        <v>2.9999999999999997E-5</v>
      </c>
      <c r="AA75" s="80">
        <v>4.0000000000000003E-5</v>
      </c>
      <c r="AB75" s="80">
        <v>4.2999999999999995E-5</v>
      </c>
      <c r="AC75" s="80">
        <v>2.3999999999999998E-4</v>
      </c>
      <c r="AD75" s="80"/>
      <c r="AE75" s="80"/>
      <c r="AF75" s="80">
        <v>3.5999999999999994E-5</v>
      </c>
      <c r="AG75" s="80">
        <v>4.0000000000000003E-5</v>
      </c>
      <c r="AH75" s="80"/>
      <c r="AI75" s="80">
        <f>INDEX('Detected Compounds limits'!$B$2:$H$50, MATCH($Y75,'Detected Compounds limits'!$B$2:$B$50, 0), MATCH(AI$1,'Detected Compounds limits'!$B$2:$H$2,0))</f>
        <v>4.6000000000000001E-4</v>
      </c>
      <c r="AJ75" s="52"/>
      <c r="AK75" s="80">
        <v>2.9999999999999997E-5</v>
      </c>
      <c r="AL75" s="80">
        <v>4.0000000000000003E-5</v>
      </c>
      <c r="AM75" s="80">
        <v>4.2999999999999995E-5</v>
      </c>
      <c r="AN75" s="80">
        <v>2.3999999999999998E-4</v>
      </c>
      <c r="AO75" s="80"/>
      <c r="AP75" s="80"/>
      <c r="AQ75" s="80">
        <v>3.5999999999999994E-5</v>
      </c>
      <c r="AR75" s="80">
        <v>4.0000000000000003E-5</v>
      </c>
      <c r="AS75" s="80"/>
      <c r="AT75" s="110">
        <f>INDEX('Detected Compounds limits'!$B$2:$H$50, MATCH($Y75,'Detected Compounds limits'!$B$2:$B$50, 0), MATCH(AT$1,'Detected Compounds limits'!$B$2:$H$2,0))</f>
        <v>4.6000000000000001E-4</v>
      </c>
      <c r="AU75" s="52"/>
      <c r="AV75" s="80">
        <f>INDEX('Detected Compounds limits'!$B$2:$H$50, MATCH($Y75,'Detected Compounds limits'!$B$2:$B$50, 0), MATCH(AV$4,'Detected Compounds limits'!$B$2:$H$2,0))</f>
        <v>3.0000000000000001E-5</v>
      </c>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4"/>
      <c r="CC75" s="54"/>
      <c r="CD75" s="54"/>
      <c r="CE75" s="54"/>
      <c r="CF75" s="54"/>
      <c r="CG75" s="56"/>
      <c r="CH75" s="54"/>
      <c r="CI75" s="54"/>
      <c r="CJ75" s="54"/>
      <c r="CK75" s="52"/>
      <c r="CL75" s="52"/>
      <c r="CM75" s="52"/>
      <c r="CN75" s="52"/>
    </row>
    <row r="76" spans="1:92" x14ac:dyDescent="0.25">
      <c r="A76" s="51"/>
      <c r="B76" s="51"/>
      <c r="C76" s="51"/>
      <c r="D76" s="51"/>
      <c r="E76" s="51"/>
      <c r="F76" s="51"/>
      <c r="G76" s="51"/>
      <c r="H76" s="51"/>
      <c r="I76" s="51"/>
      <c r="J76" s="51"/>
      <c r="K76" s="27"/>
      <c r="L76" s="27"/>
      <c r="M76" s="27"/>
      <c r="N76" s="27"/>
      <c r="O76" s="27"/>
      <c r="P76" s="27"/>
      <c r="Q76" s="27"/>
      <c r="R76" s="27"/>
      <c r="S76" s="27"/>
      <c r="T76" s="27"/>
      <c r="U76" s="52"/>
      <c r="V76" s="80" t="str">
        <f>INDEX('Detected Compounds limits'!$B$2:$I$50, MATCH($Y76,'Detected Compounds limits'!$B$2:$B$50, 0), MATCH(V$4,'Detected Compounds limits'!$B$2:$I$2,0))</f>
        <v xml:space="preserve"> </v>
      </c>
      <c r="W76" s="80"/>
      <c r="X76" s="81"/>
      <c r="Y76" s="82" t="s">
        <v>24</v>
      </c>
      <c r="Z76" s="80">
        <v>2.9999999999999997E-5</v>
      </c>
      <c r="AA76" s="80"/>
      <c r="AB76" s="80"/>
      <c r="AC76" s="80"/>
      <c r="AD76" s="80"/>
      <c r="AE76" s="80"/>
      <c r="AF76" s="80"/>
      <c r="AG76" s="80"/>
      <c r="AH76" s="80"/>
      <c r="AI76" s="80">
        <f>INDEX('Detected Compounds limits'!$B$2:$H$50, MATCH($Y76,'Detected Compounds limits'!$B$2:$B$50, 0), MATCH(AI$1,'Detected Compounds limits'!$B$2:$H$2,0))</f>
        <v>0.1</v>
      </c>
      <c r="AJ76" s="52"/>
      <c r="AK76" s="80">
        <v>2.9999999999999997E-5</v>
      </c>
      <c r="AL76" s="80"/>
      <c r="AM76" s="80"/>
      <c r="AN76" s="80"/>
      <c r="AO76" s="80"/>
      <c r="AP76" s="80"/>
      <c r="AQ76" s="80"/>
      <c r="AR76" s="80"/>
      <c r="AS76" s="80"/>
      <c r="AT76" s="110">
        <f>INDEX('Detected Compounds limits'!$B$2:$H$50, MATCH($Y76,'Detected Compounds limits'!$B$2:$B$50, 0), MATCH(AT$1,'Detected Compounds limits'!$B$2:$H$2,0))</f>
        <v>1E-3</v>
      </c>
      <c r="AU76" s="52"/>
      <c r="AV76" s="80">
        <f>INDEX('Detected Compounds limits'!$B$2:$H$50, MATCH($Y76,'Detected Compounds limits'!$B$2:$B$50, 0), MATCH(AV$4,'Detected Compounds limits'!$B$2:$H$2,0))</f>
        <v>3.0000000000000001E-5</v>
      </c>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5" t="s">
        <v>209</v>
      </c>
      <c r="CC76" s="55"/>
      <c r="CD76" s="55"/>
      <c r="CE76" s="55"/>
      <c r="CF76" s="55"/>
      <c r="CG76" s="55"/>
      <c r="CH76" s="55"/>
      <c r="CI76" s="55"/>
      <c r="CJ76" s="55"/>
      <c r="CK76" s="52"/>
      <c r="CL76" s="52"/>
      <c r="CM76" s="52"/>
      <c r="CN76" s="52"/>
    </row>
    <row r="77" spans="1:92" x14ac:dyDescent="0.25">
      <c r="A77" s="51"/>
      <c r="B77" s="51"/>
      <c r="C77" s="51"/>
      <c r="D77" s="51"/>
      <c r="E77" s="51"/>
      <c r="F77" s="51"/>
      <c r="G77" s="51"/>
      <c r="H77" s="51"/>
      <c r="I77" s="51"/>
      <c r="J77" s="51"/>
      <c r="K77" s="27"/>
      <c r="L77" s="27"/>
      <c r="M77" s="27"/>
      <c r="N77" s="27"/>
      <c r="O77" s="27"/>
      <c r="P77" s="27"/>
      <c r="Q77" s="27"/>
      <c r="R77" s="27"/>
      <c r="S77" s="27"/>
      <c r="T77" s="27"/>
      <c r="U77" s="52"/>
      <c r="V77" s="80" t="str">
        <f>INDEX('Detected Compounds limits'!$B$2:$I$50, MATCH($Y77,'Detected Compounds limits'!$B$2:$B$50, 0), MATCH(V$4,'Detected Compounds limits'!$B$2:$I$2,0))</f>
        <v xml:space="preserve"> </v>
      </c>
      <c r="W77" s="80"/>
      <c r="X77" s="81"/>
      <c r="Y77" s="82" t="s">
        <v>28</v>
      </c>
      <c r="Z77" s="80"/>
      <c r="AA77" s="80"/>
      <c r="AB77" s="80">
        <v>1E-4</v>
      </c>
      <c r="AC77" s="80">
        <v>7.3999999999999996E-5</v>
      </c>
      <c r="AD77" s="80"/>
      <c r="AE77" s="80"/>
      <c r="AF77" s="80"/>
      <c r="AG77" s="80"/>
      <c r="AH77" s="80">
        <v>3.8000000000000002E-5</v>
      </c>
      <c r="AI77" s="80">
        <f>INDEX('Detected Compounds limits'!$B$2:$H$50, MATCH($Y77,'Detected Compounds limits'!$B$2:$B$50, 0), MATCH(AI$1,'Detected Compounds limits'!$B$2:$H$2,0))</f>
        <v>0.1</v>
      </c>
      <c r="AJ77" s="52"/>
      <c r="AK77" s="80"/>
      <c r="AL77" s="80"/>
      <c r="AM77" s="80">
        <v>1E-4</v>
      </c>
      <c r="AN77" s="80">
        <v>7.3999999999999996E-5</v>
      </c>
      <c r="AO77" s="80"/>
      <c r="AP77" s="80"/>
      <c r="AQ77" s="80"/>
      <c r="AR77" s="80"/>
      <c r="AS77" s="80">
        <v>3.8000000000000002E-5</v>
      </c>
      <c r="AT77" s="110">
        <f>INDEX('Detected Compounds limits'!$B$2:$H$50, MATCH($Y77,'Detected Compounds limits'!$B$2:$B$50, 0), MATCH(AT$1,'Detected Compounds limits'!$B$2:$H$2,0))</f>
        <v>2.0000000000000001E-4</v>
      </c>
      <c r="AU77" s="52"/>
      <c r="AV77" s="80">
        <f>INDEX('Detected Compounds limits'!$B$2:$H$50, MATCH($Y77,'Detected Compounds limits'!$B$2:$B$50, 0), MATCH(AV$4,'Detected Compounds limits'!$B$2:$H$2,0))</f>
        <v>3.0000000000000001E-5</v>
      </c>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5"/>
      <c r="CC77" s="55"/>
      <c r="CD77" s="55"/>
      <c r="CE77" s="55"/>
      <c r="CF77" s="55"/>
      <c r="CG77" s="55"/>
      <c r="CH77" s="55"/>
      <c r="CI77" s="55"/>
      <c r="CJ77" s="55"/>
      <c r="CK77" s="52"/>
      <c r="CL77" s="52"/>
      <c r="CM77" s="52"/>
      <c r="CN77" s="52"/>
    </row>
    <row r="78" spans="1:92" x14ac:dyDescent="0.25">
      <c r="A78" s="51"/>
      <c r="B78" s="51"/>
      <c r="C78" s="51"/>
      <c r="D78" s="51"/>
      <c r="E78" s="51"/>
      <c r="F78" s="51"/>
      <c r="G78" s="51"/>
      <c r="H78" s="51"/>
      <c r="I78" s="51"/>
      <c r="J78" s="51"/>
      <c r="K78" s="27"/>
      <c r="L78" s="27"/>
      <c r="M78" s="27"/>
      <c r="N78" s="27"/>
      <c r="O78" s="27"/>
      <c r="P78" s="27"/>
      <c r="Q78" s="27"/>
      <c r="R78" s="27"/>
      <c r="S78" s="27"/>
      <c r="T78" s="27"/>
      <c r="U78" s="52"/>
      <c r="V78" s="80" t="str">
        <f>INDEX('Detected Compounds limits'!$B$2:$I$50, MATCH($Y78,'Detected Compounds limits'!$B$2:$B$50, 0), MATCH(V$4,'Detected Compounds limits'!$B$2:$I$2,0))</f>
        <v xml:space="preserve"> </v>
      </c>
      <c r="W78" s="80"/>
      <c r="X78" s="81"/>
      <c r="Y78" s="82" t="s">
        <v>31</v>
      </c>
      <c r="Z78" s="80"/>
      <c r="AA78" s="80"/>
      <c r="AB78" s="80">
        <v>2.9999999999999997E-5</v>
      </c>
      <c r="AC78" s="80">
        <v>2.3000000000000001E-4</v>
      </c>
      <c r="AD78" s="80"/>
      <c r="AE78" s="80">
        <v>2.9999999999999997E-5</v>
      </c>
      <c r="AF78" s="80"/>
      <c r="AG78" s="80"/>
      <c r="AH78" s="80">
        <v>3.8999999999999999E-5</v>
      </c>
      <c r="AI78" s="80">
        <f>INDEX('Detected Compounds limits'!$B$2:$H$50, MATCH($Y78,'Detected Compounds limits'!$B$2:$B$50, 0), MATCH(AI$1,'Detected Compounds limits'!$B$2:$H$2,0))</f>
        <v>3.0000000000000001E-5</v>
      </c>
      <c r="AJ78" s="52"/>
      <c r="AK78" s="80"/>
      <c r="AL78" s="80"/>
      <c r="AM78" s="80">
        <v>2.9999999999999997E-5</v>
      </c>
      <c r="AN78" s="80">
        <v>2.3000000000000001E-4</v>
      </c>
      <c r="AO78" s="80"/>
      <c r="AP78" s="80">
        <v>2.9999999999999997E-5</v>
      </c>
      <c r="AQ78" s="80"/>
      <c r="AR78" s="80"/>
      <c r="AS78" s="80">
        <v>3.8999999999999999E-5</v>
      </c>
      <c r="AT78" s="110">
        <f>INDEX('Detected Compounds limits'!$B$2:$H$50, MATCH($Y78,'Detected Compounds limits'!$B$2:$B$50, 0), MATCH(AT$1,'Detected Compounds limits'!$B$2:$H$2,0))</f>
        <v>3.0000000000000001E-5</v>
      </c>
      <c r="AU78" s="52"/>
      <c r="AV78" s="80">
        <f>INDEX('Detected Compounds limits'!$B$2:$H$50, MATCH($Y78,'Detected Compounds limits'!$B$2:$B$50, 0), MATCH(AV$4,'Detected Compounds limits'!$B$2:$H$2,0))</f>
        <v>3.0000000000000001E-5</v>
      </c>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5"/>
      <c r="CC78" s="55"/>
      <c r="CD78" s="55"/>
      <c r="CE78" s="55"/>
      <c r="CF78" s="55"/>
      <c r="CG78" s="55" t="s">
        <v>209</v>
      </c>
      <c r="CH78" s="55"/>
      <c r="CI78" s="55"/>
      <c r="CJ78" s="55"/>
      <c r="CK78" s="52"/>
      <c r="CL78" s="52"/>
      <c r="CM78" s="52"/>
      <c r="CN78" s="52"/>
    </row>
    <row r="79" spans="1:92" x14ac:dyDescent="0.25">
      <c r="A79" s="51"/>
      <c r="B79" s="51"/>
      <c r="C79" s="51"/>
      <c r="D79" s="51"/>
      <c r="E79" s="51"/>
      <c r="F79" s="51"/>
      <c r="G79" s="51"/>
      <c r="H79" s="51"/>
      <c r="I79" s="51"/>
      <c r="J79" s="51"/>
      <c r="K79" s="27"/>
      <c r="L79" s="27"/>
      <c r="M79" s="27"/>
      <c r="N79" s="27"/>
      <c r="O79" s="27"/>
      <c r="P79" s="27"/>
      <c r="Q79" s="27"/>
      <c r="R79" s="27"/>
      <c r="S79" s="27"/>
      <c r="T79" s="27"/>
      <c r="U79" s="52"/>
      <c r="V79" s="80" t="str">
        <f>INDEX('Detected Compounds limits'!$B$2:$I$50, MATCH($Y79,'Detected Compounds limits'!$B$2:$B$50, 0), MATCH(V$4,'Detected Compounds limits'!$B$2:$I$2,0))</f>
        <v xml:space="preserve"> </v>
      </c>
      <c r="W79" s="80"/>
      <c r="X79" s="81"/>
      <c r="Y79" s="82" t="s">
        <v>33</v>
      </c>
      <c r="Z79" s="80"/>
      <c r="AA79" s="80"/>
      <c r="AB79" s="80"/>
      <c r="AC79" s="80">
        <v>5.0000000000000002E-5</v>
      </c>
      <c r="AD79" s="80"/>
      <c r="AE79" s="80"/>
      <c r="AF79" s="80"/>
      <c r="AG79" s="80"/>
      <c r="AH79" s="80">
        <v>5.0000000000000002E-5</v>
      </c>
      <c r="AI79" s="80">
        <f>INDEX('Detected Compounds limits'!$B$2:$H$50, MATCH($Y79,'Detected Compounds limits'!$B$2:$B$50, 0), MATCH(AI$1,'Detected Compounds limits'!$B$2:$H$2,0))</f>
        <v>0.1</v>
      </c>
      <c r="AJ79" s="52"/>
      <c r="AK79" s="80"/>
      <c r="AL79" s="80"/>
      <c r="AM79" s="80"/>
      <c r="AN79" s="80">
        <v>5.0000000000000002E-5</v>
      </c>
      <c r="AO79" s="80"/>
      <c r="AP79" s="80"/>
      <c r="AQ79" s="80"/>
      <c r="AR79" s="80"/>
      <c r="AS79" s="80">
        <v>5.0000000000000002E-5</v>
      </c>
      <c r="AT79" s="110">
        <f>INDEX('Detected Compounds limits'!$B$2:$H$50, MATCH($Y79,'Detected Compounds limits'!$B$2:$B$50, 0), MATCH(AT$1,'Detected Compounds limits'!$B$2:$H$2,0))</f>
        <v>1.7E-6</v>
      </c>
      <c r="AU79" s="52"/>
      <c r="AV79" s="80">
        <f>INDEX('Detected Compounds limits'!$B$2:$H$50, MATCH($Y79,'Detected Compounds limits'!$B$2:$B$50, 0), MATCH(AV$4,'Detected Compounds limits'!$B$2:$H$2,0))</f>
        <v>5.0000000000000002E-5</v>
      </c>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4"/>
      <c r="CC79" s="54"/>
      <c r="CD79" s="54"/>
      <c r="CE79" s="54" t="s">
        <v>209</v>
      </c>
      <c r="CF79" s="54"/>
      <c r="CG79" s="54"/>
      <c r="CH79" s="54"/>
      <c r="CI79" s="54"/>
      <c r="CJ79" s="54" t="s">
        <v>209</v>
      </c>
      <c r="CK79" s="52"/>
      <c r="CL79" s="52"/>
      <c r="CM79" s="52"/>
      <c r="CN79" s="52"/>
    </row>
    <row r="80" spans="1:92" x14ac:dyDescent="0.25">
      <c r="A80" s="51"/>
      <c r="B80" s="51"/>
      <c r="C80" s="51"/>
      <c r="D80" s="51"/>
      <c r="E80" s="51"/>
      <c r="F80" s="51"/>
      <c r="G80" s="51"/>
      <c r="H80" s="51"/>
      <c r="I80" s="51"/>
      <c r="J80" s="51"/>
      <c r="K80" s="27"/>
      <c r="L80" s="27"/>
      <c r="M80" s="27"/>
      <c r="N80" s="27"/>
      <c r="O80" s="27"/>
      <c r="P80" s="27"/>
      <c r="Q80" s="27"/>
      <c r="R80" s="27"/>
      <c r="S80" s="27"/>
      <c r="T80" s="27"/>
      <c r="U80" s="52"/>
      <c r="V80" s="80" t="str">
        <f>INDEX('Detected Compounds limits'!$B$2:$I$50, MATCH($Y80,'Detected Compounds limits'!$B$2:$B$50, 0), MATCH(V$4,'Detected Compounds limits'!$B$2:$I$2,0))</f>
        <v>x</v>
      </c>
      <c r="W80" s="80"/>
      <c r="X80" s="81"/>
      <c r="Y80" s="82" t="s">
        <v>45</v>
      </c>
      <c r="Z80" s="80">
        <v>6.7000000000000004E-2</v>
      </c>
      <c r="AA80" s="80">
        <v>5.7000000000000002E-2</v>
      </c>
      <c r="AB80" s="80">
        <v>0.05</v>
      </c>
      <c r="AC80" s="80">
        <v>0.05</v>
      </c>
      <c r="AD80" s="80">
        <v>0.05</v>
      </c>
      <c r="AE80" s="80">
        <v>0.05</v>
      </c>
      <c r="AF80" s="80">
        <v>0.05</v>
      </c>
      <c r="AG80" s="80">
        <v>0.05</v>
      </c>
      <c r="AH80" s="80">
        <v>0.05</v>
      </c>
      <c r="AI80" s="80">
        <f>INDEX('Detected Compounds limits'!$B$2:$H$50, MATCH($Y80,'Detected Compounds limits'!$B$2:$B$50, 0), MATCH(AI$1,'Detected Compounds limits'!$B$2:$H$2,0))</f>
        <v>10</v>
      </c>
      <c r="AJ80" s="52"/>
      <c r="AK80" s="80">
        <v>6.7000000000000004E-2</v>
      </c>
      <c r="AL80" s="80">
        <v>5.7000000000000002E-2</v>
      </c>
      <c r="AM80" s="80">
        <v>0.05</v>
      </c>
      <c r="AN80" s="80">
        <v>0.05</v>
      </c>
      <c r="AO80" s="80">
        <v>0.05</v>
      </c>
      <c r="AP80" s="80">
        <v>0.05</v>
      </c>
      <c r="AQ80" s="80">
        <v>0.05</v>
      </c>
      <c r="AR80" s="80">
        <v>0.05</v>
      </c>
      <c r="AS80" s="80">
        <v>0.05</v>
      </c>
      <c r="AT80" s="110">
        <f>INDEX('Detected Compounds limits'!$B$2:$H$50, MATCH($Y80,'Detected Compounds limits'!$B$2:$B$50, 0), MATCH(AT$1,'Detected Compounds limits'!$B$2:$H$2,0))</f>
        <v>10</v>
      </c>
      <c r="AU80" s="52"/>
      <c r="AV80" s="80">
        <f>INDEX('Detected Compounds limits'!$B$2:$H$50, MATCH($Y80,'Detected Compounds limits'!$B$2:$B$50, 0), MATCH(AV$4,'Detected Compounds limits'!$B$2:$H$2,0))</f>
        <v>0.05</v>
      </c>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5"/>
      <c r="CC80" s="55"/>
      <c r="CD80" s="55" t="s">
        <v>209</v>
      </c>
      <c r="CE80" s="55" t="s">
        <v>209</v>
      </c>
      <c r="CF80" s="55" t="s">
        <v>209</v>
      </c>
      <c r="CG80" s="55" t="s">
        <v>209</v>
      </c>
      <c r="CH80" s="55" t="s">
        <v>209</v>
      </c>
      <c r="CI80" s="55" t="s">
        <v>209</v>
      </c>
      <c r="CJ80" s="55" t="s">
        <v>209</v>
      </c>
      <c r="CK80" s="52"/>
      <c r="CL80" s="52"/>
      <c r="CM80" s="52"/>
      <c r="CN80" s="52"/>
    </row>
    <row r="81" spans="1:92" x14ac:dyDescent="0.25">
      <c r="A81" s="51"/>
      <c r="B81" s="51"/>
      <c r="C81" s="51"/>
      <c r="D81" s="51"/>
      <c r="E81" s="51"/>
      <c r="F81" s="51"/>
      <c r="G81" s="51"/>
      <c r="H81" s="51"/>
      <c r="I81" s="51"/>
      <c r="J81" s="51"/>
      <c r="K81" s="27"/>
      <c r="L81" s="27"/>
      <c r="M81" s="27"/>
      <c r="N81" s="27"/>
      <c r="O81" s="27"/>
      <c r="P81" s="27"/>
      <c r="Q81" s="27"/>
      <c r="R81" s="27"/>
      <c r="S81" s="27"/>
      <c r="T81" s="27"/>
      <c r="U81" s="52"/>
      <c r="V81" s="80" t="str">
        <f>INDEX('Detected Compounds limits'!$B$2:$I$50, MATCH($Y81,'Detected Compounds limits'!$B$2:$B$50, 0), MATCH(V$4,'Detected Compounds limits'!$B$2:$I$2,0))</f>
        <v>x</v>
      </c>
      <c r="W81" s="80"/>
      <c r="X81" s="81"/>
      <c r="Y81" s="82" t="s">
        <v>48</v>
      </c>
      <c r="Z81" s="80">
        <v>3.3000000000000002E-2</v>
      </c>
      <c r="AA81" s="80">
        <v>0.03</v>
      </c>
      <c r="AB81" s="80">
        <v>0.02</v>
      </c>
      <c r="AC81" s="80">
        <v>0.02</v>
      </c>
      <c r="AD81" s="80">
        <v>0.02</v>
      </c>
      <c r="AE81" s="80">
        <v>0.02</v>
      </c>
      <c r="AF81" s="80">
        <v>2.4E-2</v>
      </c>
      <c r="AG81" s="80">
        <v>0.02</v>
      </c>
      <c r="AH81" s="80">
        <v>2.5000000000000001E-2</v>
      </c>
      <c r="AI81" s="80">
        <f>INDEX('Detected Compounds limits'!$B$2:$H$50, MATCH($Y81,'Detected Compounds limits'!$B$2:$B$50, 0), MATCH(AI$1,'Detected Compounds limits'!$B$2:$H$2,0))</f>
        <v>10</v>
      </c>
      <c r="AJ81" s="52"/>
      <c r="AK81" s="80">
        <v>3.3000000000000002E-2</v>
      </c>
      <c r="AL81" s="80">
        <v>0.03</v>
      </c>
      <c r="AM81" s="80">
        <v>0.02</v>
      </c>
      <c r="AN81" s="80">
        <v>0.02</v>
      </c>
      <c r="AO81" s="80">
        <v>0.02</v>
      </c>
      <c r="AP81" s="80">
        <v>0.02</v>
      </c>
      <c r="AQ81" s="80">
        <v>2.4E-2</v>
      </c>
      <c r="AR81" s="80">
        <v>0.02</v>
      </c>
      <c r="AS81" s="80">
        <v>2.5000000000000001E-2</v>
      </c>
      <c r="AT81" s="110">
        <f>INDEX('Detected Compounds limits'!$B$2:$H$50, MATCH($Y81,'Detected Compounds limits'!$B$2:$B$50, 0), MATCH(AT$1,'Detected Compounds limits'!$B$2:$H$2,0))</f>
        <v>10</v>
      </c>
      <c r="AU81" s="52"/>
      <c r="AV81" s="80">
        <f>INDEX('Detected Compounds limits'!$B$2:$H$50, MATCH($Y81,'Detected Compounds limits'!$B$2:$B$50, 0), MATCH(AV$4,'Detected Compounds limits'!$B$2:$H$2,0))</f>
        <v>0.02</v>
      </c>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5"/>
      <c r="CC81" s="55"/>
      <c r="CD81" s="55" t="s">
        <v>209</v>
      </c>
      <c r="CE81" s="55" t="s">
        <v>209</v>
      </c>
      <c r="CF81" s="55"/>
      <c r="CG81" s="55" t="s">
        <v>209</v>
      </c>
      <c r="CH81" s="55"/>
      <c r="CI81" s="55"/>
      <c r="CJ81" s="55"/>
      <c r="CK81" s="52"/>
      <c r="CL81" s="52"/>
      <c r="CM81" s="52"/>
      <c r="CN81" s="52"/>
    </row>
    <row r="82" spans="1:92" x14ac:dyDescent="0.25">
      <c r="A82" s="51"/>
      <c r="B82" s="51"/>
      <c r="C82" s="51"/>
      <c r="D82" s="51"/>
      <c r="E82" s="51"/>
      <c r="F82" s="51"/>
      <c r="G82" s="51"/>
      <c r="H82" s="51"/>
      <c r="I82" s="51"/>
      <c r="J82" s="51"/>
      <c r="K82" s="27"/>
      <c r="L82" s="27"/>
      <c r="M82" s="27"/>
      <c r="N82" s="27"/>
      <c r="O82" s="27"/>
      <c r="P82" s="27"/>
      <c r="Q82" s="27"/>
      <c r="R82" s="27"/>
      <c r="S82" s="27"/>
      <c r="T82" s="27"/>
      <c r="U82" s="52"/>
      <c r="V82" s="80" t="str">
        <f>INDEX('Detected Compounds limits'!$B$2:$I$50, MATCH($Y82,'Detected Compounds limits'!$B$2:$B$50, 0), MATCH(V$4,'Detected Compounds limits'!$B$2:$I$2,0))</f>
        <v xml:space="preserve"> </v>
      </c>
      <c r="W82" s="80"/>
      <c r="X82" s="81"/>
      <c r="Y82" s="82" t="s">
        <v>51</v>
      </c>
      <c r="Z82" s="80"/>
      <c r="AA82" s="80"/>
      <c r="AB82" s="80">
        <v>1.7000000000000001E-2</v>
      </c>
      <c r="AC82" s="80">
        <v>0.15</v>
      </c>
      <c r="AD82" s="80"/>
      <c r="AE82" s="80"/>
      <c r="AF82" s="80"/>
      <c r="AG82" s="80"/>
      <c r="AH82" s="80"/>
      <c r="AI82" s="80">
        <f>INDEX('Detected Compounds limits'!$B$2:$H$50, MATCH($Y82,'Detected Compounds limits'!$B$2:$B$50, 0), MATCH(AI$1,'Detected Compounds limits'!$B$2:$H$2,0))</f>
        <v>0.1</v>
      </c>
      <c r="AJ82" s="52"/>
      <c r="AK82" s="80"/>
      <c r="AL82" s="80"/>
      <c r="AM82" s="80">
        <v>1.7000000000000001E-2</v>
      </c>
      <c r="AN82" s="80">
        <v>0.15</v>
      </c>
      <c r="AO82" s="80"/>
      <c r="AP82" s="80"/>
      <c r="AQ82" s="80"/>
      <c r="AR82" s="80"/>
      <c r="AS82" s="80"/>
      <c r="AT82" s="110">
        <f>INDEX('Detected Compounds limits'!$B$2:$H$50, MATCH($Y82,'Detected Compounds limits'!$B$2:$B$50, 0), MATCH(AT$1,'Detected Compounds limits'!$B$2:$H$2,0))</f>
        <v>0.1</v>
      </c>
      <c r="AU82" s="52"/>
      <c r="AV82" s="80">
        <f>INDEX('Detected Compounds limits'!$B$2:$H$50, MATCH($Y82,'Detected Compounds limits'!$B$2:$B$50, 0), MATCH(AV$4,'Detected Compounds limits'!$B$2:$H$2,0))</f>
        <v>1.7000000000000001E-2</v>
      </c>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5"/>
      <c r="CC82" s="55"/>
      <c r="CD82" s="55" t="s">
        <v>209</v>
      </c>
      <c r="CE82" s="55"/>
      <c r="CF82" s="55"/>
      <c r="CG82" s="55"/>
      <c r="CH82" s="55"/>
      <c r="CI82" s="55"/>
      <c r="CJ82" s="55"/>
      <c r="CK82" s="52"/>
      <c r="CL82" s="52"/>
      <c r="CM82" s="52"/>
      <c r="CN82" s="52"/>
    </row>
    <row r="83" spans="1:92" x14ac:dyDescent="0.25">
      <c r="A83" s="51"/>
      <c r="B83" s="51"/>
      <c r="C83" s="51"/>
      <c r="D83" s="51"/>
      <c r="E83" s="51"/>
      <c r="F83" s="51"/>
      <c r="G83" s="51"/>
      <c r="H83" s="51"/>
      <c r="I83" s="51"/>
      <c r="J83" s="51"/>
      <c r="K83" s="27"/>
      <c r="L83" s="27"/>
      <c r="M83" s="27"/>
      <c r="N83" s="27"/>
      <c r="O83" s="27"/>
      <c r="P83" s="27"/>
      <c r="Q83" s="27"/>
      <c r="R83" s="27"/>
      <c r="S83" s="27"/>
      <c r="T83" s="27"/>
      <c r="U83" s="52"/>
      <c r="V83" s="80" t="str">
        <f>INDEX('Detected Compounds limits'!$B$2:$I$50, MATCH($Y83,'Detected Compounds limits'!$B$2:$B$50, 0), MATCH(V$4,'Detected Compounds limits'!$B$2:$I$2,0))</f>
        <v>x</v>
      </c>
      <c r="W83" s="80"/>
      <c r="X83" s="81"/>
      <c r="Y83" s="82" t="s">
        <v>55</v>
      </c>
      <c r="Z83" s="80"/>
      <c r="AA83" s="80"/>
      <c r="AB83" s="80">
        <v>0.05</v>
      </c>
      <c r="AC83" s="80">
        <v>0.1</v>
      </c>
      <c r="AD83" s="80">
        <v>9.1999999999999998E-2</v>
      </c>
      <c r="AE83" s="80">
        <v>0.05</v>
      </c>
      <c r="AF83" s="80">
        <v>0.05</v>
      </c>
      <c r="AG83" s="80">
        <v>0.05</v>
      </c>
      <c r="AH83" s="80">
        <v>0.05</v>
      </c>
      <c r="AI83" s="80">
        <f>INDEX('Detected Compounds limits'!$B$2:$H$50, MATCH($Y83,'Detected Compounds limits'!$B$2:$B$50, 0), MATCH(AI$1,'Detected Compounds limits'!$B$2:$H$2,0))</f>
        <v>10</v>
      </c>
      <c r="AJ83" s="52"/>
      <c r="AK83" s="80"/>
      <c r="AL83" s="80"/>
      <c r="AM83" s="80">
        <v>0.05</v>
      </c>
      <c r="AN83" s="80">
        <v>0.1</v>
      </c>
      <c r="AO83" s="80">
        <v>9.1999999999999998E-2</v>
      </c>
      <c r="AP83" s="80">
        <v>0.05</v>
      </c>
      <c r="AQ83" s="80">
        <v>0.05</v>
      </c>
      <c r="AR83" s="80">
        <v>0.05</v>
      </c>
      <c r="AS83" s="80">
        <v>0.05</v>
      </c>
      <c r="AT83" s="110">
        <f>INDEX('Detected Compounds limits'!$B$2:$H$50, MATCH($Y83,'Detected Compounds limits'!$B$2:$B$50, 0), MATCH(AT$1,'Detected Compounds limits'!$B$2:$H$2,0))</f>
        <v>10</v>
      </c>
      <c r="AU83" s="52"/>
      <c r="AV83" s="80">
        <f>INDEX('Detected Compounds limits'!$B$2:$H$50, MATCH($Y83,'Detected Compounds limits'!$B$2:$B$50, 0), MATCH(AV$4,'Detected Compounds limits'!$B$2:$H$2,0))</f>
        <v>0.05</v>
      </c>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4"/>
      <c r="CC83" s="54"/>
      <c r="CD83" s="54" t="s">
        <v>209</v>
      </c>
      <c r="CE83" s="54"/>
      <c r="CF83" s="54"/>
      <c r="CG83" s="54" t="s">
        <v>209</v>
      </c>
      <c r="CH83" s="54" t="s">
        <v>209</v>
      </c>
      <c r="CI83" s="54" t="s">
        <v>209</v>
      </c>
      <c r="CJ83" s="54" t="s">
        <v>209</v>
      </c>
      <c r="CK83" s="52"/>
      <c r="CL83" s="52"/>
      <c r="CM83" s="52"/>
      <c r="CN83" s="52"/>
    </row>
    <row r="84" spans="1:92" x14ac:dyDescent="0.25">
      <c r="A84" s="51"/>
      <c r="B84" s="51"/>
      <c r="C84" s="51"/>
      <c r="D84" s="51"/>
      <c r="E84" s="51"/>
      <c r="F84" s="51"/>
      <c r="G84" s="51"/>
      <c r="H84" s="51"/>
      <c r="I84" s="51"/>
      <c r="J84" s="51"/>
      <c r="K84" s="27"/>
      <c r="L84" s="27"/>
      <c r="M84" s="27"/>
      <c r="N84" s="27"/>
      <c r="O84" s="27"/>
      <c r="P84" s="27"/>
      <c r="Q84" s="27"/>
      <c r="R84" s="27"/>
      <c r="S84" s="27"/>
      <c r="T84" s="27"/>
      <c r="U84" s="52"/>
      <c r="V84" s="80" t="str">
        <f>INDEX('Detected Compounds limits'!$B$2:$I$50, MATCH($Y84,'Detected Compounds limits'!$B$2:$B$50, 0), MATCH(V$4,'Detected Compounds limits'!$B$2:$I$2,0))</f>
        <v xml:space="preserve"> </v>
      </c>
      <c r="W84" s="80" t="s">
        <v>118</v>
      </c>
      <c r="X84" s="81"/>
      <c r="Y84" s="82" t="s">
        <v>39</v>
      </c>
      <c r="Z84" s="80"/>
      <c r="AA84" s="80">
        <v>1.4999999999999999E-2</v>
      </c>
      <c r="AB84" s="80"/>
      <c r="AC84" s="80"/>
      <c r="AD84" s="80"/>
      <c r="AE84" s="80"/>
      <c r="AF84" s="80"/>
      <c r="AG84" s="80"/>
      <c r="AH84" s="80">
        <v>0.17</v>
      </c>
      <c r="AI84" s="80">
        <f>INDEX('Detected Compounds limits'!$B$2:$H$50, MATCH($Y84,'Detected Compounds limits'!$B$2:$B$50, 0), MATCH(AI$1,'Detected Compounds limits'!$B$2:$H$2,0))</f>
        <v>0.1</v>
      </c>
      <c r="AJ84" s="52"/>
      <c r="AK84" s="80"/>
      <c r="AL84" s="80">
        <v>1.4999999999999999E-2</v>
      </c>
      <c r="AM84" s="80"/>
      <c r="AN84" s="80"/>
      <c r="AO84" s="80"/>
      <c r="AP84" s="80"/>
      <c r="AQ84" s="80"/>
      <c r="AR84" s="80"/>
      <c r="AS84" s="80">
        <v>0.17</v>
      </c>
      <c r="AT84" s="110">
        <f>INDEX('Detected Compounds limits'!$B$2:$H$50, MATCH($Y84,'Detected Compounds limits'!$B$2:$B$50, 0), MATCH(AT$1,'Detected Compounds limits'!$B$2:$H$2,0))</f>
        <v>1.6999999999999999E-3</v>
      </c>
      <c r="AU84" s="52"/>
      <c r="AV84" s="80">
        <f>INDEX('Detected Compounds limits'!$B$2:$H$50, MATCH($Y84,'Detected Compounds limits'!$B$2:$B$50, 0), MATCH(AV$4,'Detected Compounds limits'!$B$2:$H$2,0))</f>
        <v>2.5000000000000001E-3</v>
      </c>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4"/>
      <c r="CC84" s="54"/>
      <c r="CD84" s="54"/>
      <c r="CE84" s="54"/>
      <c r="CF84" s="54"/>
      <c r="CG84" s="56"/>
      <c r="CH84" s="54"/>
      <c r="CI84" s="54"/>
      <c r="CJ84" s="54"/>
      <c r="CK84" s="52"/>
      <c r="CL84" s="52"/>
      <c r="CM84" s="52"/>
      <c r="CN84" s="52"/>
    </row>
    <row r="85" spans="1:92" x14ac:dyDescent="0.25">
      <c r="A85" s="51"/>
      <c r="B85" s="51"/>
      <c r="C85" s="51"/>
      <c r="D85" s="51"/>
      <c r="E85" s="51"/>
      <c r="F85" s="51"/>
      <c r="G85" s="51"/>
      <c r="H85" s="51"/>
      <c r="I85" s="51"/>
      <c r="J85" s="51"/>
      <c r="K85" s="27"/>
      <c r="L85" s="27"/>
      <c r="M85" s="27"/>
      <c r="N85" s="27"/>
      <c r="O85" s="27"/>
      <c r="P85" s="27"/>
      <c r="Q85" s="27"/>
      <c r="R85" s="27"/>
      <c r="S85" s="27"/>
      <c r="T85" s="27"/>
      <c r="U85" s="52"/>
      <c r="V85" s="80" t="str">
        <f>INDEX('Detected Compounds limits'!$B$2:$I$50, MATCH($Y85,'Detected Compounds limits'!$B$2:$B$50, 0), MATCH(V$4,'Detected Compounds limits'!$B$2:$I$2,0))</f>
        <v xml:space="preserve"> </v>
      </c>
      <c r="W85" s="80"/>
      <c r="X85" s="81"/>
      <c r="Y85" s="82" t="s">
        <v>41</v>
      </c>
      <c r="Z85" s="80"/>
      <c r="AA85" s="80"/>
      <c r="AB85" s="80">
        <v>0.04</v>
      </c>
      <c r="AC85" s="80">
        <v>5.8999999999999997E-2</v>
      </c>
      <c r="AD85" s="80"/>
      <c r="AE85" s="80"/>
      <c r="AF85" s="80"/>
      <c r="AG85" s="80"/>
      <c r="AH85" s="80"/>
      <c r="AI85" s="80">
        <f>INDEX('Detected Compounds limits'!$B$2:$H$50, MATCH($Y85,'Detected Compounds limits'!$B$2:$B$50, 0), MATCH(AI$1,'Detected Compounds limits'!$B$2:$H$2,0))</f>
        <v>0.1</v>
      </c>
      <c r="AJ85" s="52"/>
      <c r="AK85" s="80"/>
      <c r="AL85" s="80"/>
      <c r="AM85" s="80">
        <v>0.04</v>
      </c>
      <c r="AN85" s="80">
        <v>5.8999999999999997E-2</v>
      </c>
      <c r="AO85" s="80"/>
      <c r="AP85" s="80"/>
      <c r="AQ85" s="80"/>
      <c r="AR85" s="80"/>
      <c r="AS85" s="80"/>
      <c r="AT85" s="110">
        <f>INDEX('Detected Compounds limits'!$B$2:$H$50, MATCH($Y85,'Detected Compounds limits'!$B$2:$B$50, 0), MATCH(AT$1,'Detected Compounds limits'!$B$2:$H$2,0))</f>
        <v>3.1</v>
      </c>
      <c r="AU85" s="52"/>
      <c r="AV85" s="80">
        <f>INDEX('Detected Compounds limits'!$B$2:$H$50, MATCH($Y85,'Detected Compounds limits'!$B$2:$B$50, 0), MATCH(AV$4,'Detected Compounds limits'!$B$2:$H$2,0))</f>
        <v>0.04</v>
      </c>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5"/>
      <c r="CC85" s="55"/>
      <c r="CD85" s="55" t="s">
        <v>209</v>
      </c>
      <c r="CE85" s="55"/>
      <c r="CF85" s="55"/>
      <c r="CG85" s="55"/>
      <c r="CH85" s="55"/>
      <c r="CI85" s="55"/>
      <c r="CJ85" s="55"/>
      <c r="CK85" s="52"/>
      <c r="CL85" s="52"/>
      <c r="CM85" s="52"/>
      <c r="CN85" s="52"/>
    </row>
    <row r="86" spans="1:92" x14ac:dyDescent="0.25">
      <c r="A86" s="51"/>
      <c r="B86" s="51"/>
      <c r="C86" s="51"/>
      <c r="D86" s="51"/>
      <c r="E86" s="51"/>
      <c r="F86" s="51"/>
      <c r="G86" s="51"/>
      <c r="H86" s="51"/>
      <c r="I86" s="51"/>
      <c r="J86" s="51"/>
      <c r="K86" s="27"/>
      <c r="L86" s="27"/>
      <c r="M86" s="27"/>
      <c r="N86" s="27"/>
      <c r="O86" s="27"/>
      <c r="P86" s="27"/>
      <c r="Q86" s="27"/>
      <c r="R86" s="27"/>
      <c r="S86" s="27"/>
      <c r="T86" s="27"/>
      <c r="U86" s="52"/>
      <c r="V86" s="80" t="str">
        <f>INDEX('Detected Compounds limits'!$B$2:$I$50, MATCH($Y86,'Detected Compounds limits'!$B$2:$B$50, 0), MATCH(V$4,'Detected Compounds limits'!$B$2:$I$2,0))</f>
        <v xml:space="preserve"> </v>
      </c>
      <c r="W86" s="87"/>
      <c r="X86" s="81"/>
      <c r="Y86" s="82" t="s">
        <v>43</v>
      </c>
      <c r="Z86" s="80"/>
      <c r="AA86" s="80"/>
      <c r="AB86" s="80"/>
      <c r="AC86" s="80">
        <v>2.5000000000000001E-3</v>
      </c>
      <c r="AD86" s="80"/>
      <c r="AE86" s="80"/>
      <c r="AF86" s="80">
        <v>2.5000000000000001E-3</v>
      </c>
      <c r="AG86" s="80"/>
      <c r="AH86" s="80">
        <v>2.5000000000000001E-3</v>
      </c>
      <c r="AI86" s="80">
        <f>INDEX('Detected Compounds limits'!$B$2:$H$50, MATCH($Y86,'Detected Compounds limits'!$B$2:$B$50, 0), MATCH(AI$1,'Detected Compounds limits'!$B$2:$H$2,0))</f>
        <v>0.1</v>
      </c>
      <c r="AJ86" s="52"/>
      <c r="AK86" s="80"/>
      <c r="AL86" s="80"/>
      <c r="AM86" s="80"/>
      <c r="AN86" s="80">
        <v>2.5000000000000001E-3</v>
      </c>
      <c r="AO86" s="80"/>
      <c r="AP86" s="80"/>
      <c r="AQ86" s="80">
        <v>2.5000000000000001E-3</v>
      </c>
      <c r="AR86" s="80"/>
      <c r="AS86" s="80">
        <v>2.5000000000000001E-3</v>
      </c>
      <c r="AT86" s="110">
        <f>INDEX('Detected Compounds limits'!$B$2:$H$50, MATCH($Y86,'Detected Compounds limits'!$B$2:$B$50, 0), MATCH(AT$1,'Detected Compounds limits'!$B$2:$H$2,0))</f>
        <v>5.4000000000000003E-3</v>
      </c>
      <c r="AU86" s="52"/>
      <c r="AV86" s="80">
        <f>INDEX('Detected Compounds limits'!$B$2:$H$50, MATCH($Y86,'Detected Compounds limits'!$B$2:$B$50, 0), MATCH(AV$4,'Detected Compounds limits'!$B$2:$H$2,0))</f>
        <v>2.5000000000000001E-3</v>
      </c>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5"/>
      <c r="CC86" s="55"/>
      <c r="CD86" s="55"/>
      <c r="CE86" s="55" t="s">
        <v>209</v>
      </c>
      <c r="CF86" s="55"/>
      <c r="CG86" s="55"/>
      <c r="CH86" s="55" t="s">
        <v>209</v>
      </c>
      <c r="CI86" s="55"/>
      <c r="CJ86" s="55" t="s">
        <v>209</v>
      </c>
      <c r="CK86" s="52"/>
      <c r="CL86" s="52"/>
      <c r="CM86" s="52"/>
      <c r="CN86" s="52"/>
    </row>
    <row r="87" spans="1:92" x14ac:dyDescent="0.25">
      <c r="A87" s="51"/>
      <c r="B87" s="51"/>
      <c r="C87" s="51"/>
      <c r="D87" s="51"/>
      <c r="E87" s="51"/>
      <c r="F87" s="51"/>
      <c r="G87" s="51"/>
      <c r="H87" s="51"/>
      <c r="I87" s="51"/>
      <c r="J87" s="51"/>
      <c r="K87" s="27"/>
      <c r="L87" s="27"/>
      <c r="M87" s="27"/>
      <c r="N87" s="27"/>
      <c r="O87" s="27"/>
      <c r="P87" s="27"/>
      <c r="Q87" s="27"/>
      <c r="R87" s="27"/>
      <c r="S87" s="27"/>
      <c r="T87" s="27"/>
      <c r="U87" s="52"/>
      <c r="V87" s="80" t="str">
        <f>INDEX('Detected Compounds limits'!$B$2:$I$50, MATCH($Y87,'Detected Compounds limits'!$B$2:$B$50, 0), MATCH(V$4,'Detected Compounds limits'!$B$2:$I$2,0))</f>
        <v xml:space="preserve"> </v>
      </c>
      <c r="W87" s="80" t="s">
        <v>118</v>
      </c>
      <c r="X87" s="81"/>
      <c r="Y87" s="82" t="s">
        <v>65</v>
      </c>
      <c r="Z87" s="80"/>
      <c r="AA87" s="80"/>
      <c r="AB87" s="80"/>
      <c r="AC87" s="80">
        <v>1.4000000000000001E-4</v>
      </c>
      <c r="AD87" s="80"/>
      <c r="AE87" s="80"/>
      <c r="AF87" s="80"/>
      <c r="AG87" s="80"/>
      <c r="AH87" s="80">
        <v>5.1E-5</v>
      </c>
      <c r="AI87" s="80">
        <f>INDEX('Detected Compounds limits'!$B$2:$H$50, MATCH($Y87,'Detected Compounds limits'!$B$2:$B$50, 0), MATCH(AI$1,'Detected Compounds limits'!$B$2:$H$2,0))</f>
        <v>0.1</v>
      </c>
      <c r="AJ87" s="52"/>
      <c r="AK87" s="80"/>
      <c r="AL87" s="80"/>
      <c r="AM87" s="80"/>
      <c r="AN87" s="80">
        <v>1.4000000000000001E-4</v>
      </c>
      <c r="AO87" s="80"/>
      <c r="AP87" s="80"/>
      <c r="AQ87" s="80"/>
      <c r="AR87" s="80"/>
      <c r="AS87" s="80">
        <v>5.1E-5</v>
      </c>
      <c r="AT87" s="110">
        <f>INDEX('Detected Compounds limits'!$B$2:$H$50, MATCH($Y87,'Detected Compounds limits'!$B$2:$B$50, 0), MATCH(AT$1,'Detected Compounds limits'!$B$2:$H$2,0))</f>
        <v>0.1</v>
      </c>
      <c r="AU87" s="52"/>
      <c r="AV87" s="80">
        <f>INDEX('Detected Compounds limits'!$B$2:$H$50, MATCH($Y87,'Detected Compounds limits'!$B$2:$B$50, 0), MATCH(AV$4,'Detected Compounds limits'!$B$2:$H$2,0))</f>
        <v>3.0000000000000001E-5</v>
      </c>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5"/>
      <c r="CC87" s="55"/>
      <c r="CD87" s="55"/>
      <c r="CE87" s="55"/>
      <c r="CF87" s="55"/>
      <c r="CG87" s="55"/>
      <c r="CH87" s="55"/>
      <c r="CI87" s="55"/>
      <c r="CJ87" s="55"/>
      <c r="CK87" s="52"/>
      <c r="CL87" s="52"/>
      <c r="CM87" s="52"/>
      <c r="CN87" s="52"/>
    </row>
    <row r="88" spans="1:92" x14ac:dyDescent="0.25">
      <c r="A88" s="51"/>
      <c r="B88" s="51"/>
      <c r="C88" s="51"/>
      <c r="D88" s="51"/>
      <c r="E88" s="51"/>
      <c r="F88" s="51"/>
      <c r="G88" s="51"/>
      <c r="H88" s="51"/>
      <c r="I88" s="51"/>
      <c r="J88" s="51"/>
      <c r="K88" s="27"/>
      <c r="L88" s="27"/>
      <c r="M88" s="27"/>
      <c r="N88" s="27"/>
      <c r="O88" s="27"/>
      <c r="P88" s="27"/>
      <c r="Q88" s="27"/>
      <c r="R88" s="27"/>
      <c r="S88" s="27"/>
      <c r="T88" s="27"/>
      <c r="U88" s="52"/>
      <c r="V88" s="80" t="str">
        <f>INDEX('Detected Compounds limits'!$B$2:$I$50, MATCH($Y88,'Detected Compounds limits'!$B$2:$B$50, 0), MATCH(V$4,'Detected Compounds limits'!$B$2:$I$2,0))</f>
        <v xml:space="preserve"> </v>
      </c>
      <c r="W88" s="80" t="s">
        <v>118</v>
      </c>
      <c r="X88" s="81"/>
      <c r="Y88" s="82" t="s">
        <v>46</v>
      </c>
      <c r="Z88" s="80"/>
      <c r="AA88" s="80"/>
      <c r="AB88" s="80"/>
      <c r="AC88" s="80">
        <v>5.0000000000000002E-5</v>
      </c>
      <c r="AD88" s="80"/>
      <c r="AE88" s="80"/>
      <c r="AF88" s="80"/>
      <c r="AG88" s="80"/>
      <c r="AH88" s="80">
        <v>5.0000000000000002E-5</v>
      </c>
      <c r="AI88" s="80">
        <f>INDEX('Detected Compounds limits'!$B$2:$H$50, MATCH($Y88,'Detected Compounds limits'!$B$2:$B$50, 0), MATCH(AI$1,'Detected Compounds limits'!$B$2:$H$2,0))</f>
        <v>0.1</v>
      </c>
      <c r="AJ88" s="52"/>
      <c r="AK88" s="80"/>
      <c r="AL88" s="80"/>
      <c r="AM88" s="80"/>
      <c r="AN88" s="80">
        <v>5.0000000000000002E-5</v>
      </c>
      <c r="AO88" s="80"/>
      <c r="AP88" s="80"/>
      <c r="AQ88" s="80"/>
      <c r="AR88" s="80"/>
      <c r="AS88" s="80">
        <v>5.0000000000000002E-5</v>
      </c>
      <c r="AT88" s="110">
        <f>INDEX('Detected Compounds limits'!$B$2:$H$50, MATCH($Y88,'Detected Compounds limits'!$B$2:$B$50, 0), MATCH(AT$1,'Detected Compounds limits'!$B$2:$H$2,0))</f>
        <v>7.6999999999999996E-4</v>
      </c>
      <c r="AU88" s="52"/>
      <c r="AV88" s="80">
        <f>INDEX('Detected Compounds limits'!$B$2:$H$50, MATCH($Y88,'Detected Compounds limits'!$B$2:$B$50, 0), MATCH(AV$4,'Detected Compounds limits'!$B$2:$H$2,0))</f>
        <v>5.0000000000000002E-5</v>
      </c>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4"/>
      <c r="CC88" s="54"/>
      <c r="CD88" s="54"/>
      <c r="CE88" s="54" t="s">
        <v>209</v>
      </c>
      <c r="CF88" s="54"/>
      <c r="CG88" s="54"/>
      <c r="CH88" s="54"/>
      <c r="CI88" s="54"/>
      <c r="CJ88" s="54" t="s">
        <v>209</v>
      </c>
      <c r="CK88" s="52"/>
      <c r="CL88" s="52"/>
      <c r="CM88" s="52"/>
      <c r="CN88" s="52"/>
    </row>
    <row r="89" spans="1:92" x14ac:dyDescent="0.25">
      <c r="A89" s="51"/>
      <c r="B89" s="51"/>
      <c r="C89" s="51"/>
      <c r="D89" s="51"/>
      <c r="E89" s="51"/>
      <c r="F89" s="51"/>
      <c r="G89" s="51"/>
      <c r="H89" s="51"/>
      <c r="I89" s="51"/>
      <c r="J89" s="51"/>
      <c r="K89" s="27"/>
      <c r="L89" s="27"/>
      <c r="M89" s="27"/>
      <c r="N89" s="27"/>
      <c r="O89" s="27"/>
      <c r="P89" s="27"/>
      <c r="Q89" s="27"/>
      <c r="R89" s="27"/>
      <c r="S89" s="27"/>
      <c r="T89" s="27"/>
      <c r="U89" s="52"/>
      <c r="V89" s="80" t="str">
        <f>INDEX('Detected Compounds limits'!$B$2:$I$50, MATCH($Y89,'Detected Compounds limits'!$B$2:$B$50, 0), MATCH(V$4,'Detected Compounds limits'!$B$2:$I$2,0))</f>
        <v xml:space="preserve"> </v>
      </c>
      <c r="W89" s="80"/>
      <c r="X89" s="81"/>
      <c r="Y89" s="82" t="s">
        <v>49</v>
      </c>
      <c r="Z89" s="80"/>
      <c r="AA89" s="80"/>
      <c r="AB89" s="80"/>
      <c r="AC89" s="80"/>
      <c r="AD89" s="80"/>
      <c r="AE89" s="80">
        <v>1.4E-2</v>
      </c>
      <c r="AF89" s="80"/>
      <c r="AG89" s="80"/>
      <c r="AH89" s="80"/>
      <c r="AI89" s="80">
        <f>INDEX('Detected Compounds limits'!$B$2:$H$50, MATCH($Y89,'Detected Compounds limits'!$B$2:$B$50, 0), MATCH(AI$1,'Detected Compounds limits'!$B$2:$H$2,0))</f>
        <v>0.1</v>
      </c>
      <c r="AJ89" s="52"/>
      <c r="AK89" s="80"/>
      <c r="AL89" s="80"/>
      <c r="AM89" s="80"/>
      <c r="AN89" s="80"/>
      <c r="AO89" s="80"/>
      <c r="AP89" s="80">
        <v>1.4E-2</v>
      </c>
      <c r="AQ89" s="80"/>
      <c r="AR89" s="80"/>
      <c r="AS89" s="80"/>
      <c r="AT89" s="110">
        <f>INDEX('Detected Compounds limits'!$B$2:$H$50, MATCH($Y89,'Detected Compounds limits'!$B$2:$B$50, 0), MATCH(AT$1,'Detected Compounds limits'!$B$2:$H$2,0))</f>
        <v>13.5</v>
      </c>
      <c r="AU89" s="52"/>
      <c r="AV89" s="80">
        <f>INDEX('Detected Compounds limits'!$B$2:$H$50, MATCH($Y89,'Detected Compounds limits'!$B$2:$B$50, 0), MATCH(AV$4,'Detected Compounds limits'!$B$2:$H$2,0))</f>
        <v>1.4E-2</v>
      </c>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5"/>
      <c r="CC89" s="55"/>
      <c r="CD89" s="55"/>
      <c r="CE89" s="55"/>
      <c r="CF89" s="55"/>
      <c r="CG89" s="55" t="s">
        <v>209</v>
      </c>
      <c r="CH89" s="55"/>
      <c r="CI89" s="55"/>
      <c r="CJ89" s="55"/>
      <c r="CK89" s="52"/>
      <c r="CL89" s="52"/>
      <c r="CM89" s="52"/>
      <c r="CN89" s="52"/>
    </row>
    <row r="90" spans="1:92" x14ac:dyDescent="0.25">
      <c r="A90" s="51"/>
      <c r="B90" s="51"/>
      <c r="C90" s="51"/>
      <c r="D90" s="51"/>
      <c r="E90" s="51"/>
      <c r="F90" s="51"/>
      <c r="G90" s="51"/>
      <c r="H90" s="51"/>
      <c r="I90" s="51"/>
      <c r="J90" s="51"/>
      <c r="K90" s="27"/>
      <c r="L90" s="27"/>
      <c r="M90" s="27"/>
      <c r="N90" s="27"/>
      <c r="O90" s="27"/>
      <c r="P90" s="27"/>
      <c r="Q90" s="27"/>
      <c r="R90" s="27"/>
      <c r="S90" s="27"/>
      <c r="T90" s="27"/>
      <c r="U90" s="52"/>
      <c r="V90" s="80" t="str">
        <f>INDEX('Detected Compounds limits'!$B$2:$I$50, MATCH($Y90,'Detected Compounds limits'!$B$2:$B$50, 0), MATCH(V$4,'Detected Compounds limits'!$B$2:$I$2,0))</f>
        <v xml:space="preserve"> </v>
      </c>
      <c r="W90" s="80"/>
      <c r="X90" s="81"/>
      <c r="Y90" s="82" t="s">
        <v>53</v>
      </c>
      <c r="Z90" s="80"/>
      <c r="AA90" s="80"/>
      <c r="AB90" s="80"/>
      <c r="AC90" s="80">
        <v>1.4999999999999999E-4</v>
      </c>
      <c r="AD90" s="80"/>
      <c r="AE90" s="80"/>
      <c r="AF90" s="80"/>
      <c r="AG90" s="80">
        <v>2.8E-5</v>
      </c>
      <c r="AH90" s="80">
        <v>2.4000000000000001E-5</v>
      </c>
      <c r="AI90" s="80">
        <f>INDEX('Detected Compounds limits'!$B$2:$H$50, MATCH($Y90,'Detected Compounds limits'!$B$2:$B$50, 0), MATCH(AI$1,'Detected Compounds limits'!$B$2:$H$2,0))</f>
        <v>0.1</v>
      </c>
      <c r="AJ90" s="52"/>
      <c r="AK90" s="80"/>
      <c r="AL90" s="80"/>
      <c r="AM90" s="80"/>
      <c r="AN90" s="80">
        <v>1.4999999999999999E-4</v>
      </c>
      <c r="AO90" s="80"/>
      <c r="AP90" s="80"/>
      <c r="AQ90" s="80"/>
      <c r="AR90" s="80">
        <v>2.8E-5</v>
      </c>
      <c r="AS90" s="80">
        <v>2.4000000000000001E-5</v>
      </c>
      <c r="AT90" s="110">
        <f>INDEX('Detected Compounds limits'!$B$2:$H$50, MATCH($Y90,'Detected Compounds limits'!$B$2:$B$50, 0), MATCH(AT$1,'Detected Compounds limits'!$B$2:$H$2,0))</f>
        <v>2.1999999999999999E-5</v>
      </c>
      <c r="AU90" s="52"/>
      <c r="AV90" s="80">
        <f>INDEX('Detected Compounds limits'!$B$2:$H$50, MATCH($Y90,'Detected Compounds limits'!$B$2:$B$50, 0), MATCH(AV$4,'Detected Compounds limits'!$B$2:$H$2,0))</f>
        <v>2.0000000000000002E-5</v>
      </c>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5"/>
      <c r="CC90" s="55"/>
      <c r="CD90" s="55"/>
      <c r="CE90" s="55"/>
      <c r="CF90" s="55"/>
      <c r="CG90" s="55"/>
      <c r="CH90" s="55"/>
      <c r="CI90" s="55"/>
      <c r="CJ90" s="55"/>
      <c r="CK90" s="52"/>
      <c r="CL90" s="52"/>
      <c r="CM90" s="52"/>
      <c r="CN90" s="52"/>
    </row>
    <row r="91" spans="1:92" x14ac:dyDescent="0.25">
      <c r="A91" s="51"/>
      <c r="B91" s="51"/>
      <c r="C91" s="51"/>
      <c r="D91" s="51"/>
      <c r="E91" s="51"/>
      <c r="F91" s="51"/>
      <c r="G91" s="51"/>
      <c r="H91" s="51"/>
      <c r="I91" s="51"/>
      <c r="J91" s="51"/>
      <c r="K91" s="27"/>
      <c r="L91" s="27"/>
      <c r="M91" s="27"/>
      <c r="N91" s="27"/>
      <c r="O91" s="27"/>
      <c r="P91" s="27"/>
      <c r="Q91" s="27"/>
      <c r="R91" s="27"/>
      <c r="S91" s="27"/>
      <c r="T91" s="27"/>
      <c r="U91" s="52"/>
      <c r="V91" s="80" t="str">
        <f>INDEX('Detected Compounds limits'!$B$2:$I$50, MATCH($Y91,'Detected Compounds limits'!$B$2:$B$50, 0), MATCH(V$4,'Detected Compounds limits'!$B$2:$I$2,0))</f>
        <v xml:space="preserve"> </v>
      </c>
      <c r="W91" s="80"/>
      <c r="X91" s="81"/>
      <c r="Y91" s="82" t="s">
        <v>57</v>
      </c>
      <c r="Z91" s="80"/>
      <c r="AA91" s="80"/>
      <c r="AB91" s="80"/>
      <c r="AC91" s="80"/>
      <c r="AD91" s="80"/>
      <c r="AE91" s="80"/>
      <c r="AF91" s="80"/>
      <c r="AG91" s="80">
        <v>5.3999999999999999E-2</v>
      </c>
      <c r="AH91" s="80"/>
      <c r="AI91" s="80">
        <f>INDEX('Detected Compounds limits'!$B$2:$H$50, MATCH($Y91,'Detected Compounds limits'!$B$2:$B$50, 0), MATCH(AI$1,'Detected Compounds limits'!$B$2:$H$2,0))</f>
        <v>0.66</v>
      </c>
      <c r="AJ91" s="52"/>
      <c r="AK91" s="80"/>
      <c r="AL91" s="80"/>
      <c r="AM91" s="80"/>
      <c r="AN91" s="80"/>
      <c r="AO91" s="80"/>
      <c r="AP91" s="80"/>
      <c r="AQ91" s="80"/>
      <c r="AR91" s="80">
        <v>5.3999999999999999E-2</v>
      </c>
      <c r="AS91" s="80"/>
      <c r="AT91" s="110">
        <f>INDEX('Detected Compounds limits'!$B$2:$H$50, MATCH($Y91,'Detected Compounds limits'!$B$2:$B$50, 0), MATCH(AT$1,'Detected Compounds limits'!$B$2:$H$2,0))</f>
        <v>0.66</v>
      </c>
      <c r="AU91" s="52"/>
      <c r="AV91" s="80">
        <f>INDEX('Detected Compounds limits'!$B$2:$H$50, MATCH($Y91,'Detected Compounds limits'!$B$2:$B$50, 0), MATCH(AV$4,'Detected Compounds limits'!$B$2:$H$2,0))</f>
        <v>0.05</v>
      </c>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5"/>
      <c r="CC91" s="55"/>
      <c r="CD91" s="55"/>
      <c r="CE91" s="55"/>
      <c r="CF91" s="55"/>
      <c r="CG91" s="55"/>
      <c r="CH91" s="55"/>
      <c r="CI91" s="55"/>
      <c r="CJ91" s="55"/>
      <c r="CK91" s="52"/>
      <c r="CL91" s="52"/>
      <c r="CM91" s="52"/>
      <c r="CN91" s="52"/>
    </row>
    <row r="92" spans="1:92" x14ac:dyDescent="0.25">
      <c r="A92" s="51"/>
      <c r="B92" s="51"/>
      <c r="C92" s="51"/>
      <c r="D92" s="51"/>
      <c r="E92" s="51"/>
      <c r="F92" s="51"/>
      <c r="G92" s="51"/>
      <c r="H92" s="51"/>
      <c r="I92" s="51"/>
      <c r="J92" s="51"/>
      <c r="K92" s="27"/>
      <c r="L92" s="27"/>
      <c r="M92" s="27"/>
      <c r="N92" s="27"/>
      <c r="O92" s="27"/>
      <c r="P92" s="27"/>
      <c r="Q92" s="27"/>
      <c r="R92" s="27"/>
      <c r="S92" s="27"/>
      <c r="T92" s="27"/>
      <c r="U92" s="52"/>
      <c r="V92" s="80" t="str">
        <f>INDEX('Detected Compounds limits'!$B$2:$I$50, MATCH($Y92,'Detected Compounds limits'!$B$2:$B$50, 0), MATCH(V$4,'Detected Compounds limits'!$B$2:$I$2,0))</f>
        <v xml:space="preserve"> </v>
      </c>
      <c r="W92" s="80"/>
      <c r="X92" s="81"/>
      <c r="Y92" s="82" t="s">
        <v>89</v>
      </c>
      <c r="Z92" s="80"/>
      <c r="AA92" s="80"/>
      <c r="AB92" s="80"/>
      <c r="AC92" s="80"/>
      <c r="AD92" s="80"/>
      <c r="AE92" s="80"/>
      <c r="AF92" s="80">
        <v>0.05</v>
      </c>
      <c r="AG92" s="80"/>
      <c r="AH92" s="80"/>
      <c r="AI92" s="80">
        <f>INDEX('Detected Compounds limits'!$B$2:$H$50, MATCH($Y92,'Detected Compounds limits'!$B$2:$B$50, 0), MATCH(AI$1,'Detected Compounds limits'!$B$2:$H$2,0))</f>
        <v>0.1</v>
      </c>
      <c r="AJ92" s="52"/>
      <c r="AK92" s="80"/>
      <c r="AL92" s="80"/>
      <c r="AM92" s="80"/>
      <c r="AN92" s="80"/>
      <c r="AO92" s="80"/>
      <c r="AP92" s="80"/>
      <c r="AQ92" s="80">
        <v>0.05</v>
      </c>
      <c r="AR92" s="80"/>
      <c r="AS92" s="80"/>
      <c r="AT92" s="110">
        <f>INDEX('Detected Compounds limits'!$B$2:$H$50, MATCH($Y92,'Detected Compounds limits'!$B$2:$B$50, 0), MATCH(AT$1,'Detected Compounds limits'!$B$2:$H$2,0))</f>
        <v>0.1</v>
      </c>
      <c r="AU92" s="52"/>
      <c r="AV92" s="80">
        <f>INDEX('Detected Compounds limits'!$B$2:$H$50, MATCH($Y92,'Detected Compounds limits'!$B$2:$B$50, 0), MATCH(AV$4,'Detected Compounds limits'!$B$2:$H$2,0))</f>
        <v>0.05</v>
      </c>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4"/>
      <c r="CC92" s="54"/>
      <c r="CD92" s="54"/>
      <c r="CE92" s="54"/>
      <c r="CF92" s="54"/>
      <c r="CG92" s="54"/>
      <c r="CH92" s="54" t="s">
        <v>209</v>
      </c>
      <c r="CI92" s="54"/>
      <c r="CJ92" s="54"/>
      <c r="CK92" s="52"/>
      <c r="CL92" s="52"/>
      <c r="CM92" s="52"/>
      <c r="CN92" s="52"/>
    </row>
    <row r="93" spans="1:92" x14ac:dyDescent="0.25">
      <c r="A93" s="51"/>
      <c r="B93" s="51"/>
      <c r="C93" s="51"/>
      <c r="D93" s="51"/>
      <c r="E93" s="51"/>
      <c r="F93" s="51"/>
      <c r="G93" s="51"/>
      <c r="H93" s="51"/>
      <c r="I93" s="51"/>
      <c r="J93" s="51"/>
      <c r="K93" s="27"/>
      <c r="L93" s="27"/>
      <c r="M93" s="27"/>
      <c r="N93" s="27"/>
      <c r="O93" s="27"/>
      <c r="P93" s="27"/>
      <c r="Q93" s="27"/>
      <c r="R93" s="27"/>
      <c r="S93" s="27"/>
      <c r="T93" s="27"/>
      <c r="U93" s="52"/>
      <c r="V93" s="80" t="str">
        <f>INDEX('Detected Compounds limits'!$B$2:$I$50, MATCH($Y93,'Detected Compounds limits'!$B$2:$B$50, 0), MATCH(V$4,'Detected Compounds limits'!$B$2:$I$2,0))</f>
        <v xml:space="preserve"> </v>
      </c>
      <c r="W93" s="80"/>
      <c r="X93" s="81"/>
      <c r="Y93" s="82" t="s">
        <v>59</v>
      </c>
      <c r="Z93" s="80"/>
      <c r="AA93" s="80"/>
      <c r="AB93" s="80"/>
      <c r="AC93" s="80"/>
      <c r="AD93" s="80"/>
      <c r="AE93" s="80"/>
      <c r="AF93" s="80">
        <v>2.5999999999999999E-2</v>
      </c>
      <c r="AG93" s="80"/>
      <c r="AH93" s="80"/>
      <c r="AI93" s="80">
        <f>INDEX('Detected Compounds limits'!$B$2:$H$50, MATCH($Y93,'Detected Compounds limits'!$B$2:$B$50, 0), MATCH(AI$1,'Detected Compounds limits'!$B$2:$H$2,0))</f>
        <v>0.02</v>
      </c>
      <c r="AJ93" s="52"/>
      <c r="AK93" s="80"/>
      <c r="AL93" s="80"/>
      <c r="AM93" s="80"/>
      <c r="AN93" s="80"/>
      <c r="AO93" s="80"/>
      <c r="AP93" s="80"/>
      <c r="AQ93" s="80">
        <v>2.5999999999999999E-2</v>
      </c>
      <c r="AR93" s="80"/>
      <c r="AS93" s="80"/>
      <c r="AT93" s="110">
        <f>INDEX('Detected Compounds limits'!$B$2:$H$50, MATCH($Y93,'Detected Compounds limits'!$B$2:$B$50, 0), MATCH(AT$1,'Detected Compounds limits'!$B$2:$H$2,0))</f>
        <v>0.02</v>
      </c>
      <c r="AU93" s="52"/>
      <c r="AV93" s="80">
        <f>INDEX('Detected Compounds limits'!$B$2:$H$50, MATCH($Y93,'Detected Compounds limits'!$B$2:$B$50, 0), MATCH(AV$4,'Detected Compounds limits'!$B$2:$H$2,0))</f>
        <v>0.02</v>
      </c>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4"/>
      <c r="CC93" s="54"/>
      <c r="CD93" s="54"/>
      <c r="CE93" s="54"/>
      <c r="CF93" s="54"/>
      <c r="CG93" s="56"/>
      <c r="CH93" s="54"/>
      <c r="CI93" s="54"/>
      <c r="CJ93" s="54"/>
      <c r="CK93" s="52"/>
      <c r="CL93" s="52"/>
      <c r="CM93" s="52"/>
      <c r="CN93" s="52"/>
    </row>
    <row r="94" spans="1:92" x14ac:dyDescent="0.25">
      <c r="A94" s="51"/>
      <c r="B94" s="51"/>
      <c r="C94" s="51"/>
      <c r="D94" s="51"/>
      <c r="E94" s="51"/>
      <c r="F94" s="51"/>
      <c r="G94" s="51"/>
      <c r="H94" s="51"/>
      <c r="I94" s="51"/>
      <c r="J94" s="51"/>
      <c r="K94" s="27"/>
      <c r="L94" s="27"/>
      <c r="M94" s="27"/>
      <c r="N94" s="27"/>
      <c r="O94" s="27"/>
      <c r="P94" s="27"/>
      <c r="Q94" s="27"/>
      <c r="R94" s="27"/>
      <c r="S94" s="27"/>
      <c r="T94" s="27"/>
      <c r="U94" s="52"/>
      <c r="V94" s="80" t="str">
        <f>INDEX('Detected Compounds limits'!$B$2:$I$50, MATCH($Y94,'Detected Compounds limits'!$B$2:$B$50, 0), MATCH(V$4,'Detected Compounds limits'!$B$2:$I$2,0))</f>
        <v>x</v>
      </c>
      <c r="W94" s="80"/>
      <c r="X94" s="81"/>
      <c r="Y94" s="82" t="s">
        <v>61</v>
      </c>
      <c r="Z94" s="80">
        <v>2.1999999999999999E-2</v>
      </c>
      <c r="AA94" s="80">
        <v>0.02</v>
      </c>
      <c r="AB94" s="80"/>
      <c r="AC94" s="80"/>
      <c r="AD94" s="80"/>
      <c r="AE94" s="80"/>
      <c r="AF94" s="80">
        <v>0.02</v>
      </c>
      <c r="AG94" s="80">
        <v>0.02</v>
      </c>
      <c r="AH94" s="80"/>
      <c r="AI94" s="80">
        <f>INDEX('Detected Compounds limits'!$B$2:$H$50, MATCH($Y94,'Detected Compounds limits'!$B$2:$B$50, 0), MATCH(AI$1,'Detected Compounds limits'!$B$2:$H$2,0))</f>
        <v>10</v>
      </c>
      <c r="AJ94" s="52"/>
      <c r="AK94" s="80">
        <v>2.1999999999999999E-2</v>
      </c>
      <c r="AL94" s="80">
        <v>0.02</v>
      </c>
      <c r="AM94" s="80"/>
      <c r="AN94" s="80"/>
      <c r="AO94" s="80"/>
      <c r="AP94" s="80"/>
      <c r="AQ94" s="80">
        <v>0.02</v>
      </c>
      <c r="AR94" s="80">
        <v>0.02</v>
      </c>
      <c r="AS94" s="80"/>
      <c r="AT94" s="110">
        <f>INDEX('Detected Compounds limits'!$B$2:$H$50, MATCH($Y94,'Detected Compounds limits'!$B$2:$B$50, 0), MATCH(AT$1,'Detected Compounds limits'!$B$2:$H$2,0))</f>
        <v>91.9</v>
      </c>
      <c r="AU94" s="52"/>
      <c r="AV94" s="80">
        <f>INDEX('Detected Compounds limits'!$B$2:$H$50, MATCH($Y94,'Detected Compounds limits'!$B$2:$B$50, 0), MATCH(AV$4,'Detected Compounds limits'!$B$2:$H$2,0))</f>
        <v>0.02</v>
      </c>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5"/>
      <c r="CC94" s="55" t="s">
        <v>209</v>
      </c>
      <c r="CD94" s="55"/>
      <c r="CE94" s="55"/>
      <c r="CF94" s="55"/>
      <c r="CG94" s="55"/>
      <c r="CH94" s="55" t="s">
        <v>209</v>
      </c>
      <c r="CI94" s="55"/>
      <c r="CJ94" s="55"/>
      <c r="CK94" s="52"/>
      <c r="CL94" s="52"/>
      <c r="CM94" s="52"/>
      <c r="CN94" s="52"/>
    </row>
    <row r="95" spans="1:92" x14ac:dyDescent="0.25">
      <c r="A95" s="51"/>
      <c r="B95" s="51"/>
      <c r="C95" s="51"/>
      <c r="D95" s="51"/>
      <c r="E95" s="51"/>
      <c r="F95" s="51"/>
      <c r="G95" s="51"/>
      <c r="H95" s="51"/>
      <c r="I95" s="51"/>
      <c r="J95" s="51"/>
      <c r="K95" s="27"/>
      <c r="L95" s="27"/>
      <c r="M95" s="27"/>
      <c r="N95" s="27"/>
      <c r="O95" s="27"/>
      <c r="P95" s="27"/>
      <c r="Q95" s="27"/>
      <c r="R95" s="27"/>
      <c r="S95" s="27"/>
      <c r="T95" s="27"/>
      <c r="U95" s="52"/>
      <c r="V95" s="80" t="str">
        <f>INDEX('Detected Compounds limits'!$B$2:$I$50, MATCH($Y95,'Detected Compounds limits'!$B$2:$B$50, 0), MATCH(V$4,'Detected Compounds limits'!$B$2:$I$2,0))</f>
        <v xml:space="preserve"> </v>
      </c>
      <c r="W95" s="80"/>
      <c r="X95" s="81"/>
      <c r="Y95" s="82" t="s">
        <v>75</v>
      </c>
      <c r="Z95" s="80"/>
      <c r="AA95" s="80"/>
      <c r="AB95" s="80">
        <v>7.6999999999999999E-2</v>
      </c>
      <c r="AC95" s="80">
        <v>0.19</v>
      </c>
      <c r="AD95" s="80"/>
      <c r="AE95" s="80"/>
      <c r="AF95" s="80"/>
      <c r="AG95" s="80"/>
      <c r="AH95" s="80"/>
      <c r="AI95" s="80">
        <f>INDEX('Detected Compounds limits'!$B$2:$H$50, MATCH($Y95,'Detected Compounds limits'!$B$2:$B$50, 0), MATCH(AI$1,'Detected Compounds limits'!$B$2:$H$2,0))</f>
        <v>0.69</v>
      </c>
      <c r="AJ95" s="52"/>
      <c r="AK95" s="80"/>
      <c r="AL95" s="80"/>
      <c r="AM95" s="80">
        <v>7.6999999999999999E-2</v>
      </c>
      <c r="AN95" s="80">
        <v>0.19</v>
      </c>
      <c r="AO95" s="80"/>
      <c r="AP95" s="80"/>
      <c r="AQ95" s="80"/>
      <c r="AR95" s="80"/>
      <c r="AS95" s="80"/>
      <c r="AT95" s="110">
        <f>INDEX('Detected Compounds limits'!$B$2:$H$50, MATCH($Y95,'Detected Compounds limits'!$B$2:$B$50, 0), MATCH(AT$1,'Detected Compounds limits'!$B$2:$H$2,0))</f>
        <v>0.69</v>
      </c>
      <c r="AU95" s="52"/>
      <c r="AV95" s="80">
        <f>INDEX('Detected Compounds limits'!$B$2:$H$50, MATCH($Y95,'Detected Compounds limits'!$B$2:$B$50, 0), MATCH(AV$4,'Detected Compounds limits'!$B$2:$H$2,0))</f>
        <v>0.04</v>
      </c>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5"/>
      <c r="CC95" s="55"/>
      <c r="CD95" s="55"/>
      <c r="CE95" s="55"/>
      <c r="CF95" s="55"/>
      <c r="CG95" s="55"/>
      <c r="CH95" s="55"/>
      <c r="CI95" s="55"/>
      <c r="CJ95" s="55"/>
      <c r="CK95" s="52"/>
      <c r="CL95" s="52"/>
      <c r="CM95" s="52"/>
      <c r="CN95" s="52"/>
    </row>
    <row r="96" spans="1:92" x14ac:dyDescent="0.25">
      <c r="A96" s="51"/>
      <c r="B96" s="51"/>
      <c r="C96" s="51"/>
      <c r="D96" s="51"/>
      <c r="E96" s="51"/>
      <c r="F96" s="51"/>
      <c r="G96" s="51"/>
      <c r="H96" s="51"/>
      <c r="I96" s="51"/>
      <c r="J96" s="51"/>
      <c r="K96" s="27"/>
      <c r="L96" s="27"/>
      <c r="M96" s="27"/>
      <c r="N96" s="27"/>
      <c r="O96" s="27"/>
      <c r="P96" s="27"/>
      <c r="Q96" s="27"/>
      <c r="R96" s="27"/>
      <c r="S96" s="27"/>
      <c r="T96" s="27"/>
      <c r="U96" s="52"/>
      <c r="V96" s="80" t="str">
        <f>INDEX('Detected Compounds limits'!$B$2:$I$50, MATCH($Y96,'Detected Compounds limits'!$B$2:$B$50, 0), MATCH(V$4,'Detected Compounds limits'!$B$2:$I$2,0))</f>
        <v>x</v>
      </c>
      <c r="W96" s="80"/>
      <c r="X96" s="81"/>
      <c r="Y96" s="82" t="s">
        <v>82</v>
      </c>
      <c r="Z96" s="80">
        <v>0.02</v>
      </c>
      <c r="AA96" s="80">
        <v>0.02</v>
      </c>
      <c r="AB96" s="80">
        <v>0.02</v>
      </c>
      <c r="AC96" s="80">
        <v>2.1999999999999999E-2</v>
      </c>
      <c r="AD96" s="80">
        <v>4.9000000000000002E-2</v>
      </c>
      <c r="AE96" s="80">
        <v>2.7E-2</v>
      </c>
      <c r="AF96" s="80">
        <v>0.02</v>
      </c>
      <c r="AG96" s="80">
        <v>2.8000000000000001E-2</v>
      </c>
      <c r="AH96" s="80">
        <v>4.8000000000000001E-2</v>
      </c>
      <c r="AI96" s="80">
        <f>INDEX('Detected Compounds limits'!$B$2:$H$50, MATCH($Y96,'Detected Compounds limits'!$B$2:$B$50, 0), MATCH(AI$1,'Detected Compounds limits'!$B$2:$H$2,0))</f>
        <v>10</v>
      </c>
      <c r="AJ96" s="52"/>
      <c r="AK96" s="80">
        <v>0.02</v>
      </c>
      <c r="AL96" s="80">
        <v>0.02</v>
      </c>
      <c r="AM96" s="80">
        <v>0.02</v>
      </c>
      <c r="AN96" s="80">
        <v>2.1999999999999999E-2</v>
      </c>
      <c r="AO96" s="80">
        <v>4.9000000000000002E-2</v>
      </c>
      <c r="AP96" s="80">
        <v>2.7E-2</v>
      </c>
      <c r="AQ96" s="80">
        <v>0.02</v>
      </c>
      <c r="AR96" s="80">
        <v>2.8000000000000001E-2</v>
      </c>
      <c r="AS96" s="80">
        <v>4.8000000000000001E-2</v>
      </c>
      <c r="AT96" s="110">
        <f>INDEX('Detected Compounds limits'!$B$2:$H$50, MATCH($Y96,'Detected Compounds limits'!$B$2:$B$50, 0), MATCH(AT$1,'Detected Compounds limits'!$B$2:$H$2,0))</f>
        <v>10</v>
      </c>
      <c r="AU96" s="52"/>
      <c r="AV96" s="80">
        <f>INDEX('Detected Compounds limits'!$B$2:$H$50, MATCH($Y96,'Detected Compounds limits'!$B$2:$B$50, 0), MATCH(AV$4,'Detected Compounds limits'!$B$2:$H$2,0))</f>
        <v>0.02</v>
      </c>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5" t="s">
        <v>209</v>
      </c>
      <c r="CC96" s="55" t="s">
        <v>209</v>
      </c>
      <c r="CD96" s="55" t="s">
        <v>209</v>
      </c>
      <c r="CE96" s="55"/>
      <c r="CF96" s="55"/>
      <c r="CG96" s="55"/>
      <c r="CH96" s="55" t="s">
        <v>209</v>
      </c>
      <c r="CI96" s="55"/>
      <c r="CJ96" s="55"/>
      <c r="CK96" s="52"/>
      <c r="CL96" s="52"/>
      <c r="CM96" s="52"/>
      <c r="CN96" s="52"/>
    </row>
    <row r="97" spans="1:92" x14ac:dyDescent="0.25">
      <c r="A97" s="51"/>
      <c r="B97" s="51"/>
      <c r="C97" s="51"/>
      <c r="D97" s="51"/>
      <c r="E97" s="51"/>
      <c r="F97" s="51"/>
      <c r="G97" s="51"/>
      <c r="H97" s="51"/>
      <c r="I97" s="51"/>
      <c r="J97" s="51"/>
      <c r="K97" s="27"/>
      <c r="L97" s="27"/>
      <c r="M97" s="27"/>
      <c r="N97" s="27"/>
      <c r="O97" s="27"/>
      <c r="P97" s="27"/>
      <c r="Q97" s="27"/>
      <c r="R97" s="27"/>
      <c r="S97" s="27"/>
      <c r="T97" s="27"/>
      <c r="U97" s="52"/>
      <c r="V97" s="80" t="str">
        <f>INDEX('Detected Compounds limits'!$B$2:$I$50, MATCH($Y97,'Detected Compounds limits'!$B$2:$B$50, 0), MATCH(V$4,'Detected Compounds limits'!$B$2:$I$2,0))</f>
        <v>x</v>
      </c>
      <c r="W97" s="80"/>
      <c r="X97" s="81"/>
      <c r="Y97" s="82" t="s">
        <v>83</v>
      </c>
      <c r="Z97" s="80">
        <v>8.2000000000000003E-2</v>
      </c>
      <c r="AA97" s="80">
        <v>0.13</v>
      </c>
      <c r="AB97" s="80">
        <v>8.1000000000000003E-2</v>
      </c>
      <c r="AC97" s="80">
        <v>8.7999999999999995E-2</v>
      </c>
      <c r="AD97" s="80">
        <v>0.28000000000000003</v>
      </c>
      <c r="AE97" s="80">
        <v>0.35</v>
      </c>
      <c r="AF97" s="80">
        <v>0.36</v>
      </c>
      <c r="AG97" s="80">
        <v>0.39</v>
      </c>
      <c r="AH97" s="80">
        <v>0.34</v>
      </c>
      <c r="AI97" s="80">
        <f>INDEX('Detected Compounds limits'!$B$2:$H$50, MATCH($Y97,'Detected Compounds limits'!$B$2:$B$50, 0), MATCH(AI$1,'Detected Compounds limits'!$B$2:$H$2,0))</f>
        <v>10</v>
      </c>
      <c r="AJ97" s="52"/>
      <c r="AK97" s="80">
        <v>8.2000000000000003E-2</v>
      </c>
      <c r="AL97" s="80">
        <v>0.13</v>
      </c>
      <c r="AM97" s="80">
        <v>8.1000000000000003E-2</v>
      </c>
      <c r="AN97" s="80">
        <v>8.7999999999999995E-2</v>
      </c>
      <c r="AO97" s="80">
        <v>0.28000000000000003</v>
      </c>
      <c r="AP97" s="80">
        <v>0.35</v>
      </c>
      <c r="AQ97" s="80">
        <v>0.36</v>
      </c>
      <c r="AR97" s="80">
        <v>0.39</v>
      </c>
      <c r="AS97" s="80">
        <v>0.34</v>
      </c>
      <c r="AT97" s="110">
        <f>INDEX('Detected Compounds limits'!$B$2:$H$50, MATCH($Y97,'Detected Compounds limits'!$B$2:$B$50, 0), MATCH(AT$1,'Detected Compounds limits'!$B$2:$H$2,0))</f>
        <v>10</v>
      </c>
      <c r="AU97" s="52"/>
      <c r="AV97" s="80">
        <f>INDEX('Detected Compounds limits'!$B$2:$H$50, MATCH($Y97,'Detected Compounds limits'!$B$2:$B$50, 0), MATCH(AV$4,'Detected Compounds limits'!$B$2:$H$2,0))</f>
        <v>0.05</v>
      </c>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4"/>
      <c r="CC97" s="54"/>
      <c r="CD97" s="54"/>
      <c r="CE97" s="54"/>
      <c r="CF97" s="54"/>
      <c r="CG97" s="54"/>
      <c r="CH97" s="54"/>
      <c r="CI97" s="54"/>
      <c r="CJ97" s="54"/>
      <c r="CK97" s="52"/>
      <c r="CL97" s="52"/>
      <c r="CM97" s="52"/>
      <c r="CN97" s="52"/>
    </row>
    <row r="98" spans="1:92" x14ac:dyDescent="0.25">
      <c r="A98" s="51"/>
      <c r="B98" s="51"/>
      <c r="C98" s="51"/>
      <c r="D98" s="51"/>
      <c r="E98" s="51"/>
      <c r="F98" s="51"/>
      <c r="G98" s="51"/>
      <c r="H98" s="51"/>
      <c r="I98" s="51"/>
      <c r="J98" s="51"/>
      <c r="K98" s="27"/>
      <c r="L98" s="27"/>
      <c r="M98" s="27"/>
      <c r="N98" s="27"/>
      <c r="O98" s="27"/>
      <c r="P98" s="27"/>
      <c r="Q98" s="27"/>
      <c r="R98" s="27"/>
      <c r="S98" s="27"/>
      <c r="T98" s="27"/>
      <c r="U98" s="52"/>
      <c r="V98" s="80" t="str">
        <f>INDEX('Detected Compounds limits'!$B$2:$I$50, MATCH($Y98,'Detected Compounds limits'!$B$2:$B$50, 0), MATCH(V$4,'Detected Compounds limits'!$B$2:$I$2,0))</f>
        <v>x</v>
      </c>
      <c r="W98" s="80"/>
      <c r="X98" s="81"/>
      <c r="Y98" s="82" t="s">
        <v>63</v>
      </c>
      <c r="Z98" s="80">
        <v>0.13</v>
      </c>
      <c r="AA98" s="80">
        <v>0.14000000000000001</v>
      </c>
      <c r="AB98" s="80">
        <v>0.22</v>
      </c>
      <c r="AC98" s="80">
        <v>0.28999999999999998</v>
      </c>
      <c r="AD98" s="80">
        <v>0.42</v>
      </c>
      <c r="AE98" s="80">
        <v>0.42</v>
      </c>
      <c r="AF98" s="80">
        <v>0.32</v>
      </c>
      <c r="AG98" s="80">
        <v>0.28000000000000003</v>
      </c>
      <c r="AH98" s="80">
        <v>0.3</v>
      </c>
      <c r="AI98" s="80">
        <f>INDEX('Detected Compounds limits'!$B$2:$H$50, MATCH($Y98,'Detected Compounds limits'!$B$2:$B$50, 0), MATCH(AI$1,'Detected Compounds limits'!$B$2:$H$2,0))</f>
        <v>10</v>
      </c>
      <c r="AJ98" s="52"/>
      <c r="AK98" s="80">
        <v>0.13</v>
      </c>
      <c r="AL98" s="80">
        <v>0.14000000000000001</v>
      </c>
      <c r="AM98" s="80">
        <v>0.22</v>
      </c>
      <c r="AN98" s="80">
        <v>0.28999999999999998</v>
      </c>
      <c r="AO98" s="80">
        <v>0.42</v>
      </c>
      <c r="AP98" s="80">
        <v>0.42</v>
      </c>
      <c r="AQ98" s="80">
        <v>0.32</v>
      </c>
      <c r="AR98" s="80">
        <v>0.28000000000000003</v>
      </c>
      <c r="AS98" s="80">
        <v>0.3</v>
      </c>
      <c r="AT98" s="110">
        <f>INDEX('Detected Compounds limits'!$B$2:$H$50, MATCH($Y98,'Detected Compounds limits'!$B$2:$B$50, 0), MATCH(AT$1,'Detected Compounds limits'!$B$2:$H$2,0))</f>
        <v>21.7</v>
      </c>
      <c r="AU98" s="52"/>
      <c r="AV98" s="80">
        <f>INDEX('Detected Compounds limits'!$B$2:$H$50, MATCH($Y98,'Detected Compounds limits'!$B$2:$B$50, 0), MATCH(AV$4,'Detected Compounds limits'!$B$2:$H$2,0))</f>
        <v>0.02</v>
      </c>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5"/>
      <c r="CC98" s="55"/>
      <c r="CD98" s="55"/>
      <c r="CE98" s="55"/>
      <c r="CF98" s="55"/>
      <c r="CG98" s="55"/>
      <c r="CH98" s="55"/>
      <c r="CI98" s="55"/>
      <c r="CJ98" s="55"/>
      <c r="CK98" s="52"/>
      <c r="CL98" s="52"/>
      <c r="CM98" s="52"/>
      <c r="CN98" s="52"/>
    </row>
    <row r="99" spans="1:92" x14ac:dyDescent="0.25">
      <c r="A99" s="51"/>
      <c r="B99" s="51"/>
      <c r="C99" s="51"/>
      <c r="D99" s="51"/>
      <c r="E99" s="51"/>
      <c r="F99" s="51"/>
      <c r="G99" s="51"/>
      <c r="H99" s="51"/>
      <c r="I99" s="51"/>
      <c r="J99" s="51"/>
      <c r="K99" s="27"/>
      <c r="L99" s="27"/>
      <c r="M99" s="27"/>
      <c r="N99" s="27"/>
      <c r="O99" s="27"/>
      <c r="P99" s="27"/>
      <c r="Q99" s="27"/>
      <c r="R99" s="27"/>
      <c r="S99" s="27"/>
      <c r="T99" s="27"/>
      <c r="U99" s="52"/>
      <c r="V99" s="80" t="str">
        <f>INDEX('Detected Compounds limits'!$B$2:$I$50, MATCH($Y99,'Detected Compounds limits'!$B$2:$B$50, 0), MATCH(V$4,'Detected Compounds limits'!$B$2:$I$2,0))</f>
        <v>x</v>
      </c>
      <c r="W99" s="80"/>
      <c r="X99" s="81"/>
      <c r="Y99" s="82" t="s">
        <v>67</v>
      </c>
      <c r="Z99" s="80"/>
      <c r="AA99" s="80">
        <v>0.05</v>
      </c>
      <c r="AB99" s="80">
        <v>8.1000000000000003E-2</v>
      </c>
      <c r="AC99" s="80">
        <v>0.09</v>
      </c>
      <c r="AD99" s="80">
        <v>0.1</v>
      </c>
      <c r="AE99" s="80">
        <v>6.7000000000000004E-2</v>
      </c>
      <c r="AF99" s="80">
        <v>0.05</v>
      </c>
      <c r="AG99" s="80">
        <v>7.4999999999999997E-2</v>
      </c>
      <c r="AH99" s="80">
        <v>6.9000000000000006E-2</v>
      </c>
      <c r="AI99" s="80">
        <f>INDEX('Detected Compounds limits'!$B$2:$H$50, MATCH($Y99,'Detected Compounds limits'!$B$2:$B$50, 0), MATCH(AI$1,'Detected Compounds limits'!$B$2:$H$2,0))</f>
        <v>10</v>
      </c>
      <c r="AJ99" s="52"/>
      <c r="AK99" s="80"/>
      <c r="AL99" s="80">
        <v>0.05</v>
      </c>
      <c r="AM99" s="80">
        <v>8.1000000000000003E-2</v>
      </c>
      <c r="AN99" s="80">
        <v>0.09</v>
      </c>
      <c r="AO99" s="80">
        <v>0.1</v>
      </c>
      <c r="AP99" s="80">
        <v>6.7000000000000004E-2</v>
      </c>
      <c r="AQ99" s="80">
        <v>0.05</v>
      </c>
      <c r="AR99" s="80">
        <v>7.4999999999999997E-2</v>
      </c>
      <c r="AS99" s="80">
        <v>6.9000000000000006E-2</v>
      </c>
      <c r="AT99" s="110">
        <f>INDEX('Detected Compounds limits'!$B$2:$H$50, MATCH($Y99,'Detected Compounds limits'!$B$2:$B$50, 0), MATCH(AT$1,'Detected Compounds limits'!$B$2:$H$2,0))</f>
        <v>16.600000000000001</v>
      </c>
      <c r="AU99" s="52"/>
      <c r="AV99" s="80">
        <f>INDEX('Detected Compounds limits'!$B$2:$H$50, MATCH($Y99,'Detected Compounds limits'!$B$2:$B$50, 0), MATCH(AV$4,'Detected Compounds limits'!$B$2:$H$2,0))</f>
        <v>0.05</v>
      </c>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5"/>
      <c r="CC99" s="55" t="s">
        <v>209</v>
      </c>
      <c r="CD99" s="55"/>
      <c r="CE99" s="55"/>
      <c r="CF99" s="55"/>
      <c r="CG99" s="55"/>
      <c r="CH99" s="55" t="s">
        <v>209</v>
      </c>
      <c r="CI99" s="55"/>
      <c r="CJ99" s="55"/>
      <c r="CK99" s="52"/>
      <c r="CL99" s="52"/>
      <c r="CM99" s="52"/>
      <c r="CN99" s="52"/>
    </row>
    <row r="100" spans="1:92" x14ac:dyDescent="0.25">
      <c r="A100" s="51"/>
      <c r="B100" s="51"/>
      <c r="C100" s="51"/>
      <c r="D100" s="51"/>
      <c r="E100" s="51"/>
      <c r="F100" s="51"/>
      <c r="G100" s="51"/>
      <c r="H100" s="51"/>
      <c r="I100" s="51"/>
      <c r="J100" s="51"/>
      <c r="K100" s="27"/>
      <c r="L100" s="27"/>
      <c r="M100" s="27"/>
      <c r="N100" s="27"/>
      <c r="O100" s="27"/>
      <c r="P100" s="27"/>
      <c r="Q100" s="27"/>
      <c r="R100" s="27"/>
      <c r="S100" s="27"/>
      <c r="T100" s="27"/>
      <c r="U100" s="52"/>
      <c r="V100" s="80" t="str">
        <f>INDEX('Detected Compounds limits'!$B$2:$I$50, MATCH($Y100,'Detected Compounds limits'!$B$2:$B$50, 0), MATCH(V$4,'Detected Compounds limits'!$B$2:$I$2,0))</f>
        <v xml:space="preserve"> </v>
      </c>
      <c r="W100" s="80"/>
      <c r="X100" s="81"/>
      <c r="Y100" s="82" t="s">
        <v>69</v>
      </c>
      <c r="Z100" s="80"/>
      <c r="AA100" s="80"/>
      <c r="AB100" s="80"/>
      <c r="AC100" s="80">
        <v>3.7999999999999999E-2</v>
      </c>
      <c r="AD100" s="80"/>
      <c r="AE100" s="80"/>
      <c r="AF100" s="80"/>
      <c r="AG100" s="80"/>
      <c r="AH100" s="80"/>
      <c r="AI100" s="80">
        <f>INDEX('Detected Compounds limits'!$B$2:$H$50, MATCH($Y100,'Detected Compounds limits'!$B$2:$B$50, 0), MATCH(AI$1,'Detected Compounds limits'!$B$2:$H$2,0))</f>
        <v>5.8000000000000003E-2</v>
      </c>
      <c r="AJ100" s="52"/>
      <c r="AK100" s="80"/>
      <c r="AL100" s="80"/>
      <c r="AM100" s="80"/>
      <c r="AN100" s="80">
        <v>3.7999999999999999E-2</v>
      </c>
      <c r="AO100" s="80"/>
      <c r="AP100" s="80"/>
      <c r="AQ100" s="80"/>
      <c r="AR100" s="80"/>
      <c r="AS100" s="80"/>
      <c r="AT100" s="110">
        <f>INDEX('Detected Compounds limits'!$B$2:$H$50, MATCH($Y100,'Detected Compounds limits'!$B$2:$B$50, 0), MATCH(AT$1,'Detected Compounds limits'!$B$2:$H$2,0))</f>
        <v>5.8000000000000003E-2</v>
      </c>
      <c r="AU100" s="52"/>
      <c r="AV100" s="80">
        <f>INDEX('Detected Compounds limits'!$B$2:$H$50, MATCH($Y100,'Detected Compounds limits'!$B$2:$B$50, 0), MATCH(AV$4,'Detected Compounds limits'!$B$2:$H$2,0))</f>
        <v>0.02</v>
      </c>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5"/>
      <c r="CC100" s="55"/>
      <c r="CD100" s="55"/>
      <c r="CE100" s="55"/>
      <c r="CF100" s="55"/>
      <c r="CG100" s="55"/>
      <c r="CH100" s="55"/>
      <c r="CI100" s="55"/>
      <c r="CJ100" s="55"/>
      <c r="CK100" s="52"/>
      <c r="CL100" s="52"/>
      <c r="CM100" s="52"/>
      <c r="CN100" s="52"/>
    </row>
    <row r="101" spans="1:92" x14ac:dyDescent="0.25">
      <c r="A101" s="51"/>
      <c r="B101" s="51"/>
      <c r="C101" s="51"/>
      <c r="D101" s="51"/>
      <c r="E101" s="51"/>
      <c r="F101" s="51"/>
      <c r="G101" s="51"/>
      <c r="H101" s="51"/>
      <c r="I101" s="51"/>
      <c r="J101" s="51"/>
      <c r="K101" s="27"/>
      <c r="L101" s="27"/>
      <c r="M101" s="27"/>
      <c r="N101" s="27"/>
      <c r="O101" s="27"/>
      <c r="P101" s="27"/>
      <c r="Q101" s="27"/>
      <c r="R101" s="27"/>
      <c r="S101" s="27"/>
      <c r="T101" s="27"/>
      <c r="U101" s="52"/>
      <c r="V101" s="80" t="str">
        <f>INDEX('Detected Compounds limits'!$B$2:$I$50, MATCH($Y101,'Detected Compounds limits'!$B$2:$B$50, 0), MATCH(V$4,'Detected Compounds limits'!$B$2:$I$2,0))</f>
        <v xml:space="preserve"> </v>
      </c>
      <c r="W101" s="80"/>
      <c r="X101" s="81"/>
      <c r="Y101" s="82" t="s">
        <v>71</v>
      </c>
      <c r="Z101" s="80"/>
      <c r="AA101" s="80"/>
      <c r="AB101" s="80"/>
      <c r="AC101" s="80"/>
      <c r="AD101" s="80">
        <v>1.2E-2</v>
      </c>
      <c r="AE101" s="80"/>
      <c r="AF101" s="80"/>
      <c r="AG101" s="80"/>
      <c r="AH101" s="80"/>
      <c r="AI101" s="80">
        <f>INDEX('Detected Compounds limits'!$B$2:$H$50, MATCH($Y101,'Detected Compounds limits'!$B$2:$B$50, 0), MATCH(AI$1,'Detected Compounds limits'!$B$2:$H$2,0))</f>
        <v>8.6999999999999994E-3</v>
      </c>
      <c r="AJ101" s="52"/>
      <c r="AK101" s="80"/>
      <c r="AL101" s="80"/>
      <c r="AM101" s="80"/>
      <c r="AN101" s="80"/>
      <c r="AO101" s="80">
        <v>1.2E-2</v>
      </c>
      <c r="AP101" s="80"/>
      <c r="AQ101" s="80"/>
      <c r="AR101" s="80"/>
      <c r="AS101" s="80"/>
      <c r="AT101" s="110">
        <f>INDEX('Detected Compounds limits'!$B$2:$H$50, MATCH($Y101,'Detected Compounds limits'!$B$2:$B$50, 0), MATCH(AT$1,'Detected Compounds limits'!$B$2:$H$2,0))</f>
        <v>8.6999999999999994E-3</v>
      </c>
      <c r="AU101" s="52"/>
      <c r="AV101" s="80">
        <f>INDEX('Detected Compounds limits'!$B$2:$H$50, MATCH($Y101,'Detected Compounds limits'!$B$2:$B$50, 0), MATCH(AV$4,'Detected Compounds limits'!$B$2:$H$2,0))</f>
        <v>8.0000000000000002E-3</v>
      </c>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4"/>
      <c r="CC101" s="54"/>
      <c r="CD101" s="54"/>
      <c r="CE101" s="54"/>
      <c r="CF101" s="54"/>
      <c r="CG101" s="54"/>
      <c r="CH101" s="54"/>
      <c r="CI101" s="54"/>
      <c r="CJ101" s="54"/>
      <c r="CK101" s="52"/>
      <c r="CL101" s="52"/>
      <c r="CM101" s="52"/>
      <c r="CN101" s="52"/>
    </row>
    <row r="102" spans="1:92" x14ac:dyDescent="0.25">
      <c r="A102" s="51"/>
      <c r="B102" s="51"/>
      <c r="C102" s="51"/>
      <c r="D102" s="51"/>
      <c r="E102" s="51"/>
      <c r="F102" s="51"/>
      <c r="G102" s="51"/>
      <c r="H102" s="51"/>
      <c r="I102" s="51"/>
      <c r="J102" s="51"/>
      <c r="K102" s="27"/>
      <c r="L102" s="27"/>
      <c r="M102" s="27"/>
      <c r="N102" s="27"/>
      <c r="O102" s="27"/>
      <c r="P102" s="27"/>
      <c r="Q102" s="27"/>
      <c r="R102" s="27"/>
      <c r="S102" s="27"/>
      <c r="T102" s="27"/>
      <c r="U102" s="52"/>
      <c r="V102" s="80" t="str">
        <f>INDEX('Detected Compounds limits'!$B$2:$I$50, MATCH($Y102,'Detected Compounds limits'!$B$2:$B$50, 0), MATCH(V$4,'Detected Compounds limits'!$B$2:$I$2,0))</f>
        <v xml:space="preserve"> </v>
      </c>
      <c r="W102" s="80"/>
      <c r="X102" s="81"/>
      <c r="Y102" s="82" t="s">
        <v>73</v>
      </c>
      <c r="Z102" s="80"/>
      <c r="AA102" s="80"/>
      <c r="AB102" s="80"/>
      <c r="AC102" s="80">
        <v>1.1999999999999999E-4</v>
      </c>
      <c r="AD102" s="80"/>
      <c r="AE102" s="80"/>
      <c r="AF102" s="80"/>
      <c r="AG102" s="80">
        <v>1.3000000000000002E-4</v>
      </c>
      <c r="AH102" s="80">
        <v>1.4000000000000001E-4</v>
      </c>
      <c r="AI102" s="80">
        <f>INDEX('Detected Compounds limits'!$B$2:$H$50, MATCH($Y102,'Detected Compounds limits'!$B$2:$B$50, 0), MATCH(AI$1,'Detected Compounds limits'!$B$2:$H$2,0))</f>
        <v>0.1</v>
      </c>
      <c r="AJ102" s="52"/>
      <c r="AK102" s="80"/>
      <c r="AL102" s="80"/>
      <c r="AM102" s="80"/>
      <c r="AN102" s="80">
        <v>1.1999999999999999E-4</v>
      </c>
      <c r="AO102" s="80"/>
      <c r="AP102" s="80"/>
      <c r="AQ102" s="80"/>
      <c r="AR102" s="80">
        <v>1.3000000000000002E-4</v>
      </c>
      <c r="AS102" s="80">
        <v>1.4000000000000001E-4</v>
      </c>
      <c r="AT102" s="110">
        <f>INDEX('Detected Compounds limits'!$B$2:$H$50, MATCH($Y102,'Detected Compounds limits'!$B$2:$B$50, 0), MATCH(AT$1,'Detected Compounds limits'!$B$2:$H$2,0))</f>
        <v>2.7E-4</v>
      </c>
      <c r="AU102" s="52"/>
      <c r="AV102" s="80">
        <f>INDEX('Detected Compounds limits'!$B$2:$H$50, MATCH($Y102,'Detected Compounds limits'!$B$2:$B$50, 0), MATCH(AV$4,'Detected Compounds limits'!$B$2:$H$2,0))</f>
        <v>1E-4</v>
      </c>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4"/>
      <c r="CC102" s="54"/>
      <c r="CD102" s="54"/>
      <c r="CE102" s="54"/>
      <c r="CF102" s="54"/>
      <c r="CG102" s="56"/>
      <c r="CH102" s="54"/>
      <c r="CI102" s="54"/>
      <c r="CJ102" s="54"/>
      <c r="CK102" s="52"/>
      <c r="CL102" s="52"/>
      <c r="CM102" s="52"/>
      <c r="CN102" s="52"/>
    </row>
    <row r="103" spans="1:92" x14ac:dyDescent="0.25">
      <c r="A103" s="51"/>
      <c r="B103" s="51"/>
      <c r="C103" s="51"/>
      <c r="D103" s="51"/>
      <c r="E103" s="51"/>
      <c r="F103" s="51"/>
      <c r="G103" s="51"/>
      <c r="H103" s="51"/>
      <c r="I103" s="51"/>
      <c r="J103" s="51"/>
      <c r="K103" s="27"/>
      <c r="L103" s="27"/>
      <c r="M103" s="27"/>
      <c r="N103" s="27"/>
      <c r="O103" s="27"/>
      <c r="P103" s="27"/>
      <c r="Q103" s="27"/>
      <c r="R103" s="27"/>
      <c r="S103" s="27"/>
      <c r="T103" s="27"/>
      <c r="U103" s="52"/>
      <c r="V103" s="80" t="str">
        <f>INDEX('Detected Compounds limits'!$B$2:$I$50, MATCH($Y103,'Detected Compounds limits'!$B$2:$B$50, 0), MATCH(V$4,'Detected Compounds limits'!$B$2:$I$2,0))</f>
        <v xml:space="preserve"> </v>
      </c>
      <c r="W103" s="80"/>
      <c r="X103" s="81"/>
      <c r="Y103" s="82" t="s">
        <v>77</v>
      </c>
      <c r="Z103" s="80"/>
      <c r="AA103" s="80"/>
      <c r="AB103" s="80"/>
      <c r="AC103" s="80"/>
      <c r="AD103" s="80"/>
      <c r="AE103" s="80"/>
      <c r="AF103" s="80"/>
      <c r="AG103" s="80"/>
      <c r="AH103" s="80">
        <v>2.9999999999999997E-5</v>
      </c>
      <c r="AI103" s="80">
        <f>INDEX('Detected Compounds limits'!$B$2:$H$50, MATCH($Y103,'Detected Compounds limits'!$B$2:$B$50, 0), MATCH(AI$1,'Detected Compounds limits'!$B$2:$H$2,0))</f>
        <v>0.1</v>
      </c>
      <c r="AJ103" s="52"/>
      <c r="AK103" s="80"/>
      <c r="AL103" s="80"/>
      <c r="AM103" s="80"/>
      <c r="AN103" s="80"/>
      <c r="AO103" s="80"/>
      <c r="AP103" s="80"/>
      <c r="AQ103" s="80"/>
      <c r="AR103" s="80"/>
      <c r="AS103" s="80">
        <v>2.9999999999999997E-5</v>
      </c>
      <c r="AT103" s="110">
        <f>INDEX('Detected Compounds limits'!$B$2:$H$50, MATCH($Y103,'Detected Compounds limits'!$B$2:$B$50, 0), MATCH(AT$1,'Detected Compounds limits'!$B$2:$H$2,0))</f>
        <v>1.5999999999999999E-5</v>
      </c>
      <c r="AU103" s="52"/>
      <c r="AV103" s="80">
        <f>INDEX('Detected Compounds limits'!$B$2:$H$50, MATCH($Y103,'Detected Compounds limits'!$B$2:$B$50, 0), MATCH(AV$4,'Detected Compounds limits'!$B$2:$H$2,0))</f>
        <v>3.0000000000000001E-5</v>
      </c>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5"/>
      <c r="CC103" s="55"/>
      <c r="CD103" s="55"/>
      <c r="CE103" s="55"/>
      <c r="CF103" s="55"/>
      <c r="CG103" s="55"/>
      <c r="CH103" s="55"/>
      <c r="CI103" s="55"/>
      <c r="CJ103" s="55" t="s">
        <v>209</v>
      </c>
      <c r="CK103" s="52"/>
      <c r="CL103" s="52"/>
      <c r="CM103" s="52"/>
      <c r="CN103" s="52"/>
    </row>
    <row r="104" spans="1:92" x14ac:dyDescent="0.25">
      <c r="A104" s="51"/>
      <c r="B104" s="51"/>
      <c r="C104" s="51"/>
      <c r="D104" s="51"/>
      <c r="E104" s="51"/>
      <c r="F104" s="51"/>
      <c r="G104" s="51"/>
      <c r="H104" s="51"/>
      <c r="I104" s="51"/>
      <c r="J104" s="51"/>
      <c r="K104" s="27"/>
      <c r="L104" s="27"/>
      <c r="M104" s="27"/>
      <c r="N104" s="27"/>
      <c r="O104" s="27"/>
      <c r="P104" s="27"/>
      <c r="Q104" s="27"/>
      <c r="R104" s="27"/>
      <c r="S104" s="27"/>
      <c r="T104" s="27"/>
      <c r="U104" s="52"/>
      <c r="V104" s="80" t="str">
        <f>INDEX('Detected Compounds limits'!$B$2:$I$50, MATCH($Y104,'Detected Compounds limits'!$B$2:$B$50, 0), MATCH(V$4,'Detected Compounds limits'!$B$2:$I$2,0))</f>
        <v xml:space="preserve"> </v>
      </c>
      <c r="W104" s="80"/>
      <c r="X104" s="81"/>
      <c r="Y104" s="82" t="s">
        <v>78</v>
      </c>
      <c r="Z104" s="80"/>
      <c r="AA104" s="80"/>
      <c r="AB104" s="80"/>
      <c r="AC104" s="80"/>
      <c r="AD104" s="80">
        <v>0.04</v>
      </c>
      <c r="AE104" s="80"/>
      <c r="AF104" s="80"/>
      <c r="AG104" s="80"/>
      <c r="AH104" s="80"/>
      <c r="AI104" s="80">
        <f>INDEX('Detected Compounds limits'!$B$2:$H$50, MATCH($Y104,'Detected Compounds limits'!$B$2:$B$50, 0), MATCH(AI$1,'Detected Compounds limits'!$B$2:$H$2,0))</f>
        <v>0.22</v>
      </c>
      <c r="AJ104" s="52"/>
      <c r="AK104" s="80"/>
      <c r="AL104" s="80"/>
      <c r="AM104" s="80"/>
      <c r="AN104" s="80"/>
      <c r="AO104" s="80">
        <v>0.04</v>
      </c>
      <c r="AP104" s="80"/>
      <c r="AQ104" s="80"/>
      <c r="AR104" s="80"/>
      <c r="AS104" s="80"/>
      <c r="AT104" s="110">
        <f>INDEX('Detected Compounds limits'!$B$2:$H$50, MATCH($Y104,'Detected Compounds limits'!$B$2:$B$50, 0), MATCH(AT$1,'Detected Compounds limits'!$B$2:$H$2,0))</f>
        <v>0.22</v>
      </c>
      <c r="AU104" s="52"/>
      <c r="AV104" s="80">
        <f>INDEX('Detected Compounds limits'!$B$2:$H$50, MATCH($Y104,'Detected Compounds limits'!$B$2:$B$50, 0), MATCH(AV$4,'Detected Compounds limits'!$B$2:$H$2,0))</f>
        <v>0.04</v>
      </c>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5"/>
      <c r="CC104" s="55"/>
      <c r="CD104" s="55"/>
      <c r="CE104" s="55"/>
      <c r="CF104" s="55" t="s">
        <v>209</v>
      </c>
      <c r="CG104" s="55"/>
      <c r="CH104" s="55"/>
      <c r="CI104" s="55"/>
      <c r="CJ104" s="55"/>
      <c r="CK104" s="52"/>
      <c r="CL104" s="52"/>
      <c r="CM104" s="52"/>
      <c r="CN104" s="52"/>
    </row>
    <row r="105" spans="1:92" x14ac:dyDescent="0.25">
      <c r="A105" s="51"/>
      <c r="B105" s="51"/>
      <c r="C105" s="51"/>
      <c r="D105" s="51"/>
      <c r="E105" s="51"/>
      <c r="F105" s="51"/>
      <c r="G105" s="51"/>
      <c r="H105" s="51"/>
      <c r="I105" s="51"/>
      <c r="J105" s="51"/>
      <c r="K105" s="27"/>
      <c r="L105" s="27"/>
      <c r="M105" s="27"/>
      <c r="N105" s="27"/>
      <c r="O105" s="27"/>
      <c r="P105" s="27"/>
      <c r="Q105" s="27"/>
      <c r="R105" s="27"/>
      <c r="S105" s="27"/>
      <c r="T105" s="27"/>
      <c r="U105" s="52"/>
      <c r="V105" s="80" t="str">
        <f>INDEX('Detected Compounds limits'!$B$2:$I$50, MATCH($Y105,'Detected Compounds limits'!$B$2:$B$50, 0), MATCH(V$4,'Detected Compounds limits'!$B$2:$I$2,0))</f>
        <v>x</v>
      </c>
      <c r="W105" s="80"/>
      <c r="X105" s="81"/>
      <c r="Y105" s="82" t="s">
        <v>87</v>
      </c>
      <c r="Z105" s="80"/>
      <c r="AA105" s="80"/>
      <c r="AB105" s="80"/>
      <c r="AC105" s="80"/>
      <c r="AD105" s="80">
        <v>0.02</v>
      </c>
      <c r="AE105" s="80"/>
      <c r="AF105" s="80">
        <v>0.02</v>
      </c>
      <c r="AG105" s="80">
        <v>0.02</v>
      </c>
      <c r="AH105" s="80">
        <v>0.02</v>
      </c>
      <c r="AI105" s="80">
        <f>INDEX('Detected Compounds limits'!$B$2:$H$50, MATCH($Y105,'Detected Compounds limits'!$B$2:$B$50, 0), MATCH(AI$1,'Detected Compounds limits'!$B$2:$H$2,0))</f>
        <v>10</v>
      </c>
      <c r="AJ105" s="52"/>
      <c r="AK105" s="80"/>
      <c r="AL105" s="80"/>
      <c r="AM105" s="80"/>
      <c r="AN105" s="80"/>
      <c r="AO105" s="80">
        <v>0.02</v>
      </c>
      <c r="AP105" s="80"/>
      <c r="AQ105" s="80">
        <v>0.02</v>
      </c>
      <c r="AR105" s="80">
        <v>0.02</v>
      </c>
      <c r="AS105" s="80">
        <v>0.02</v>
      </c>
      <c r="AT105" s="110">
        <f>INDEX('Detected Compounds limits'!$B$2:$H$50, MATCH($Y105,'Detected Compounds limits'!$B$2:$B$50, 0), MATCH(AT$1,'Detected Compounds limits'!$B$2:$H$2,0))</f>
        <v>10</v>
      </c>
      <c r="AU105" s="52"/>
      <c r="AV105" s="80">
        <f>INDEX('Detected Compounds limits'!$B$2:$H$50, MATCH($Y105,'Detected Compounds limits'!$B$2:$B$50, 0), MATCH(AV$4,'Detected Compounds limits'!$B$2:$H$2,0))</f>
        <v>0.02</v>
      </c>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5"/>
      <c r="CC105" s="55"/>
      <c r="CD105" s="55"/>
      <c r="CE105" s="55"/>
      <c r="CF105" s="55" t="s">
        <v>209</v>
      </c>
      <c r="CG105" s="55"/>
      <c r="CH105" s="55" t="s">
        <v>209</v>
      </c>
      <c r="CI105" s="55" t="s">
        <v>209</v>
      </c>
      <c r="CJ105" s="55" t="s">
        <v>209</v>
      </c>
      <c r="CK105" s="52"/>
      <c r="CL105" s="52"/>
      <c r="CM105" s="52"/>
      <c r="CN105" s="52"/>
    </row>
    <row r="106" spans="1:92" x14ac:dyDescent="0.25">
      <c r="A106" s="51"/>
      <c r="B106" s="51"/>
      <c r="C106" s="51"/>
      <c r="D106" s="51"/>
      <c r="E106" s="51"/>
      <c r="F106" s="51"/>
      <c r="G106" s="51"/>
      <c r="H106" s="51"/>
      <c r="I106" s="51"/>
      <c r="J106" s="51"/>
      <c r="K106" s="27"/>
      <c r="L106" s="27"/>
      <c r="M106" s="27"/>
      <c r="N106" s="27"/>
      <c r="O106" s="27"/>
      <c r="P106" s="27"/>
      <c r="Q106" s="27"/>
      <c r="R106" s="27"/>
      <c r="S106" s="27"/>
      <c r="T106" s="27"/>
      <c r="U106" s="52"/>
      <c r="V106" s="80" t="str">
        <f>INDEX('Detected Compounds limits'!$B$2:$I$50, MATCH($Y106,'Detected Compounds limits'!$B$2:$B$50, 0), MATCH(V$4,'Detected Compounds limits'!$B$2:$I$2,0))</f>
        <v>x</v>
      </c>
      <c r="W106" s="80"/>
      <c r="X106" s="81"/>
      <c r="Y106" s="82" t="s">
        <v>88</v>
      </c>
      <c r="Z106" s="80"/>
      <c r="AA106" s="80"/>
      <c r="AB106" s="80"/>
      <c r="AC106" s="80"/>
      <c r="AD106" s="80"/>
      <c r="AE106" s="80"/>
      <c r="AF106" s="80"/>
      <c r="AG106" s="80"/>
      <c r="AH106" s="80">
        <v>0.02</v>
      </c>
      <c r="AI106" s="80">
        <f>INDEX('Detected Compounds limits'!$B$2:$H$50, MATCH($Y106,'Detected Compounds limits'!$B$2:$B$50, 0), MATCH(AI$1,'Detected Compounds limits'!$B$2:$H$2,0))</f>
        <v>10</v>
      </c>
      <c r="AJ106" s="52"/>
      <c r="AK106" s="80"/>
      <c r="AL106" s="80"/>
      <c r="AM106" s="80"/>
      <c r="AN106" s="80"/>
      <c r="AO106" s="80"/>
      <c r="AP106" s="80"/>
      <c r="AQ106" s="80"/>
      <c r="AR106" s="80"/>
      <c r="AS106" s="80">
        <v>0.02</v>
      </c>
      <c r="AT106" s="110">
        <f>INDEX('Detected Compounds limits'!$B$2:$H$50, MATCH($Y106,'Detected Compounds limits'!$B$2:$B$50, 0), MATCH(AT$1,'Detected Compounds limits'!$B$2:$H$2,0))</f>
        <v>10</v>
      </c>
      <c r="AU106" s="52"/>
      <c r="AV106" s="80">
        <f>INDEX('Detected Compounds limits'!$B$2:$H$50, MATCH($Y106,'Detected Compounds limits'!$B$2:$B$50, 0), MATCH(AV$4,'Detected Compounds limits'!$B$2:$H$2,0))</f>
        <v>0.02</v>
      </c>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4"/>
      <c r="CC106" s="54"/>
      <c r="CD106" s="54"/>
      <c r="CE106" s="54"/>
      <c r="CF106" s="54"/>
      <c r="CG106" s="54"/>
      <c r="CH106" s="54"/>
      <c r="CI106" s="54"/>
      <c r="CJ106" s="54" t="s">
        <v>209</v>
      </c>
      <c r="CK106" s="52"/>
      <c r="CL106" s="52"/>
      <c r="CM106" s="52"/>
      <c r="CN106" s="52"/>
    </row>
    <row r="107" spans="1:92" x14ac:dyDescent="0.25">
      <c r="A107" s="51"/>
      <c r="B107" s="51"/>
      <c r="C107" s="51"/>
      <c r="D107" s="51"/>
      <c r="E107" s="51"/>
      <c r="F107" s="51"/>
      <c r="G107" s="51"/>
      <c r="H107" s="51"/>
      <c r="I107" s="51"/>
      <c r="J107" s="51"/>
      <c r="K107" s="27"/>
      <c r="L107" s="27"/>
      <c r="M107" s="27"/>
      <c r="N107" s="27"/>
      <c r="O107" s="27"/>
      <c r="P107" s="27"/>
      <c r="Q107" s="27"/>
      <c r="R107" s="27"/>
      <c r="S107" s="27"/>
      <c r="T107" s="27"/>
      <c r="U107" s="52"/>
      <c r="V107" s="80" t="str">
        <f>INDEX('Detected Compounds limits'!$B$2:$I$50, MATCH($Y107,'Detected Compounds limits'!$B$2:$B$50, 0), MATCH(V$4,'Detected Compounds limits'!$B$2:$I$2,0))</f>
        <v xml:space="preserve"> </v>
      </c>
      <c r="W107" s="80"/>
      <c r="X107" s="81"/>
      <c r="Y107" s="82" t="s">
        <v>80</v>
      </c>
      <c r="Z107" s="80"/>
      <c r="AA107" s="80"/>
      <c r="AB107" s="80">
        <v>5.3999999999999999E-2</v>
      </c>
      <c r="AC107" s="80">
        <v>2.1999999999999999E-2</v>
      </c>
      <c r="AD107" s="80">
        <v>0.02</v>
      </c>
      <c r="AE107" s="80"/>
      <c r="AF107" s="80"/>
      <c r="AG107" s="80"/>
      <c r="AH107" s="80"/>
      <c r="AI107" s="80">
        <f>INDEX('Detected Compounds limits'!$B$2:$H$50, MATCH($Y107,'Detected Compounds limits'!$B$2:$B$50, 0), MATCH(AI$1,'Detected Compounds limits'!$B$2:$H$2,0))</f>
        <v>4.2000000000000003E-2</v>
      </c>
      <c r="AJ107" s="52"/>
      <c r="AK107" s="80"/>
      <c r="AL107" s="80"/>
      <c r="AM107" s="80">
        <v>5.3999999999999999E-2</v>
      </c>
      <c r="AN107" s="80">
        <v>2.1999999999999999E-2</v>
      </c>
      <c r="AO107" s="80">
        <v>0.02</v>
      </c>
      <c r="AP107" s="80"/>
      <c r="AQ107" s="80"/>
      <c r="AR107" s="80"/>
      <c r="AS107" s="80"/>
      <c r="AT107" s="110">
        <f>INDEX('Detected Compounds limits'!$B$2:$H$50, MATCH($Y107,'Detected Compounds limits'!$B$2:$B$50, 0), MATCH(AT$1,'Detected Compounds limits'!$B$2:$H$2,0))</f>
        <v>4.2000000000000003E-2</v>
      </c>
      <c r="AU107" s="52"/>
      <c r="AV107" s="80">
        <f>INDEX('Detected Compounds limits'!$B$2:$H$50, MATCH($Y107,'Detected Compounds limits'!$B$2:$B$50, 0), MATCH(AV$4,'Detected Compounds limits'!$B$2:$H$2,0))</f>
        <v>0.02</v>
      </c>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5"/>
      <c r="CC107" s="55"/>
      <c r="CD107" s="55"/>
      <c r="CE107" s="55"/>
      <c r="CF107" s="55" t="s">
        <v>209</v>
      </c>
      <c r="CG107" s="55"/>
      <c r="CH107" s="55"/>
      <c r="CI107" s="55"/>
      <c r="CJ107" s="55"/>
      <c r="CK107" s="52"/>
      <c r="CL107" s="52"/>
      <c r="CM107" s="52"/>
      <c r="CN107" s="52"/>
    </row>
    <row r="108" spans="1:92" x14ac:dyDescent="0.25">
      <c r="A108" s="51"/>
      <c r="B108" s="51"/>
      <c r="C108" s="51"/>
      <c r="D108" s="51"/>
      <c r="E108" s="51"/>
      <c r="F108" s="51"/>
      <c r="G108" s="51"/>
      <c r="H108" s="51"/>
      <c r="I108" s="51"/>
      <c r="J108" s="51"/>
      <c r="K108" s="27"/>
      <c r="L108" s="27"/>
      <c r="M108" s="27"/>
      <c r="N108" s="27"/>
      <c r="O108" s="27"/>
      <c r="P108" s="27"/>
      <c r="Q108" s="27"/>
      <c r="R108" s="27"/>
      <c r="S108" s="27"/>
      <c r="T108" s="27"/>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111"/>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3"/>
      <c r="CC108" s="53"/>
      <c r="CD108" s="53"/>
      <c r="CE108" s="53"/>
      <c r="CF108" s="53"/>
      <c r="CG108" s="53"/>
      <c r="CH108" s="53"/>
      <c r="CI108" s="53"/>
      <c r="CJ108" s="53"/>
      <c r="CK108" s="52"/>
      <c r="CL108" s="52"/>
      <c r="CM108" s="52"/>
      <c r="CN108" s="52"/>
    </row>
    <row r="109" spans="1:92" x14ac:dyDescent="0.25">
      <c r="A109" s="51"/>
      <c r="B109" s="51"/>
      <c r="C109" s="51"/>
      <c r="D109" s="51"/>
      <c r="E109" s="51"/>
      <c r="F109" s="51"/>
      <c r="G109" s="51"/>
      <c r="H109" s="51"/>
      <c r="I109" s="51"/>
      <c r="J109" s="51"/>
      <c r="K109" s="27"/>
      <c r="L109" s="27"/>
      <c r="M109" s="27"/>
      <c r="N109" s="27"/>
      <c r="O109" s="27"/>
      <c r="P109" s="27"/>
      <c r="Q109" s="27"/>
      <c r="R109" s="27"/>
      <c r="S109" s="27"/>
      <c r="T109" s="27"/>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111"/>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3"/>
      <c r="CC109" s="53"/>
      <c r="CD109" s="53"/>
      <c r="CE109" s="53"/>
      <c r="CF109" s="53"/>
      <c r="CG109" s="53"/>
      <c r="CH109" s="53"/>
      <c r="CI109" s="53"/>
      <c r="CJ109" s="53"/>
      <c r="CK109" s="52"/>
      <c r="CL109" s="52"/>
      <c r="CM109" s="52"/>
      <c r="CN109" s="52"/>
    </row>
    <row r="110" spans="1:92" x14ac:dyDescent="0.25">
      <c r="A110" s="51"/>
      <c r="B110" s="51"/>
      <c r="C110" s="51"/>
      <c r="D110" s="51"/>
      <c r="E110" s="51"/>
      <c r="F110" s="51"/>
      <c r="G110" s="51"/>
      <c r="H110" s="51"/>
      <c r="I110" s="51"/>
      <c r="J110" s="51"/>
      <c r="K110" s="27"/>
      <c r="L110" s="27"/>
      <c r="M110" s="27"/>
      <c r="N110" s="27"/>
      <c r="O110" s="27"/>
      <c r="P110" s="27"/>
      <c r="Q110" s="27"/>
      <c r="R110" s="27"/>
      <c r="S110" s="27"/>
      <c r="T110" s="27"/>
      <c r="U110" s="52"/>
      <c r="V110" s="52"/>
      <c r="W110" s="52"/>
      <c r="X110" s="52"/>
      <c r="Y110" s="52" t="str">
        <f>Y65</f>
        <v xml:space="preserve"> Bommer Weiher</v>
      </c>
      <c r="Z110" s="91" t="str">
        <f>Z66</f>
        <v>30/03</v>
      </c>
      <c r="AA110" s="91" t="str">
        <f t="shared" ref="AA110:AH110" si="28">AA66</f>
        <v>27/04</v>
      </c>
      <c r="AB110" s="91" t="str">
        <f t="shared" si="28"/>
        <v>25/05</v>
      </c>
      <c r="AC110" s="91" t="str">
        <f t="shared" si="28"/>
        <v>22/06</v>
      </c>
      <c r="AD110" s="91" t="str">
        <f t="shared" si="28"/>
        <v>21/07</v>
      </c>
      <c r="AE110" s="91" t="str">
        <f t="shared" si="28"/>
        <v>17/08</v>
      </c>
      <c r="AF110" s="91" t="str">
        <f t="shared" si="28"/>
        <v>13/09</v>
      </c>
      <c r="AG110" s="91" t="str">
        <f t="shared" si="28"/>
        <v>12/10</v>
      </c>
      <c r="AH110" s="91" t="str">
        <f t="shared" si="28"/>
        <v>08/11</v>
      </c>
      <c r="AI110" s="84"/>
      <c r="AJ110" s="84"/>
      <c r="AK110" s="91" t="str">
        <f>AK66</f>
        <v>30/03</v>
      </c>
      <c r="AL110" s="91" t="str">
        <f t="shared" ref="AL110:AS110" si="29">AL66</f>
        <v>27/04</v>
      </c>
      <c r="AM110" s="91" t="str">
        <f t="shared" si="29"/>
        <v>25/05</v>
      </c>
      <c r="AN110" s="91" t="str">
        <f t="shared" si="29"/>
        <v>22/06</v>
      </c>
      <c r="AO110" s="91" t="str">
        <f t="shared" si="29"/>
        <v>21/07</v>
      </c>
      <c r="AP110" s="91" t="str">
        <f t="shared" si="29"/>
        <v>17/08</v>
      </c>
      <c r="AQ110" s="91" t="str">
        <f t="shared" si="29"/>
        <v>13/09</v>
      </c>
      <c r="AR110" s="91" t="str">
        <f t="shared" si="29"/>
        <v>12/10</v>
      </c>
      <c r="AS110" s="91" t="str">
        <f t="shared" si="29"/>
        <v>08/11</v>
      </c>
      <c r="AT110" s="111"/>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3"/>
      <c r="CC110" s="53"/>
      <c r="CD110" s="53"/>
      <c r="CE110" s="53"/>
      <c r="CF110" s="53"/>
      <c r="CG110" s="53"/>
      <c r="CH110" s="53"/>
      <c r="CI110" s="53"/>
      <c r="CJ110" s="53"/>
      <c r="CK110" s="52"/>
      <c r="CL110" s="52"/>
      <c r="CM110" s="52"/>
      <c r="CN110" s="52"/>
    </row>
    <row r="111" spans="1:92" x14ac:dyDescent="0.25">
      <c r="A111" s="51"/>
      <c r="B111" s="51"/>
      <c r="C111" s="51"/>
      <c r="D111" s="51"/>
      <c r="E111" s="51"/>
      <c r="F111" s="51"/>
      <c r="G111" s="51"/>
      <c r="H111" s="51"/>
      <c r="I111" s="51"/>
      <c r="J111" s="51"/>
      <c r="K111" s="27"/>
      <c r="L111" s="27"/>
      <c r="M111" s="27"/>
      <c r="N111" s="27"/>
      <c r="O111" s="27"/>
      <c r="P111" s="27"/>
      <c r="Q111" s="27"/>
      <c r="R111" s="27"/>
      <c r="S111" s="27"/>
      <c r="T111" s="27"/>
      <c r="U111" s="52"/>
      <c r="V111" s="52"/>
      <c r="W111" s="52"/>
      <c r="X111" s="52"/>
      <c r="Y111" s="46" t="s">
        <v>212</v>
      </c>
      <c r="Z111" s="91">
        <f t="shared" ref="Z111:AH111" si="30">SUMPRODUCT(($V67:$V107&lt;&gt;"x")*($X67:$X107&lt;&gt;"x")*(CB67:CB107="&lt;")*(Z67:Z107&gt;$AI67:$AI107))</f>
        <v>0</v>
      </c>
      <c r="AA111" s="91">
        <f t="shared" si="30"/>
        <v>0</v>
      </c>
      <c r="AB111" s="91">
        <f t="shared" si="30"/>
        <v>0</v>
      </c>
      <c r="AC111" s="91">
        <f t="shared" si="30"/>
        <v>0</v>
      </c>
      <c r="AD111" s="91">
        <f t="shared" si="30"/>
        <v>0</v>
      </c>
      <c r="AE111" s="91">
        <f t="shared" si="30"/>
        <v>0</v>
      </c>
      <c r="AF111" s="91">
        <f t="shared" si="30"/>
        <v>0</v>
      </c>
      <c r="AG111" s="91">
        <f t="shared" si="30"/>
        <v>0</v>
      </c>
      <c r="AH111" s="91">
        <f t="shared" si="30"/>
        <v>0</v>
      </c>
      <c r="AI111" s="52"/>
      <c r="AJ111" s="52"/>
      <c r="AK111" s="91">
        <f t="shared" ref="AK111:AS111" si="31">SUMPRODUCT(($V67:$V107&lt;&gt;"x")*($X67:$X107&lt;&gt;"x")*(CB67:CB107="&lt;")*(AK67:AK107&gt;$AT67:$AT107))</f>
        <v>0</v>
      </c>
      <c r="AL111" s="91">
        <f t="shared" si="31"/>
        <v>0</v>
      </c>
      <c r="AM111" s="91">
        <f t="shared" si="31"/>
        <v>0</v>
      </c>
      <c r="AN111" s="91">
        <f t="shared" si="31"/>
        <v>1</v>
      </c>
      <c r="AO111" s="91">
        <f t="shared" si="31"/>
        <v>0</v>
      </c>
      <c r="AP111" s="91">
        <f t="shared" si="31"/>
        <v>0</v>
      </c>
      <c r="AQ111" s="91">
        <f t="shared" si="31"/>
        <v>0</v>
      </c>
      <c r="AR111" s="91">
        <f t="shared" si="31"/>
        <v>0</v>
      </c>
      <c r="AS111" s="91">
        <f t="shared" si="31"/>
        <v>2</v>
      </c>
      <c r="AT111" s="111"/>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3"/>
      <c r="CC111" s="53"/>
      <c r="CD111" s="53"/>
      <c r="CE111" s="53"/>
      <c r="CF111" s="53"/>
      <c r="CG111" s="53"/>
      <c r="CH111" s="53"/>
      <c r="CI111" s="53"/>
      <c r="CJ111" s="53"/>
      <c r="CK111" s="52"/>
      <c r="CL111" s="52"/>
      <c r="CM111" s="52"/>
      <c r="CN111" s="52"/>
    </row>
    <row r="112" spans="1:92" x14ac:dyDescent="0.25">
      <c r="A112" s="51"/>
      <c r="B112" s="51"/>
      <c r="C112" s="51"/>
      <c r="D112" s="51"/>
      <c r="E112" s="51"/>
      <c r="F112" s="51"/>
      <c r="G112" s="51"/>
      <c r="H112" s="51"/>
      <c r="I112" s="51"/>
      <c r="J112" s="51"/>
      <c r="K112" s="27"/>
      <c r="L112" s="27"/>
      <c r="M112" s="27"/>
      <c r="N112" s="27"/>
      <c r="O112" s="27"/>
      <c r="P112" s="27"/>
      <c r="Q112" s="27"/>
      <c r="R112" s="27"/>
      <c r="S112" s="27"/>
      <c r="T112" s="27"/>
      <c r="U112" s="52"/>
      <c r="V112" s="52"/>
      <c r="W112" s="52"/>
      <c r="X112" s="52"/>
      <c r="Y112" s="45" t="s">
        <v>201</v>
      </c>
      <c r="Z112" s="91">
        <f t="shared" ref="Z112:AH112" si="32">SUMPRODUCT(($V67:$V107&lt;&gt;"x")*($X67:$X107&lt;&gt;"x")*(CB67:CB107&lt;&gt;"&lt;")*(Z67:Z107&gt;$AI67:$AI107))</f>
        <v>0</v>
      </c>
      <c r="AA112" s="91">
        <f t="shared" si="32"/>
        <v>0</v>
      </c>
      <c r="AB112" s="91">
        <f t="shared" si="32"/>
        <v>1</v>
      </c>
      <c r="AC112" s="91">
        <f t="shared" si="32"/>
        <v>2</v>
      </c>
      <c r="AD112" s="91">
        <f t="shared" si="32"/>
        <v>1</v>
      </c>
      <c r="AE112" s="91">
        <f t="shared" si="32"/>
        <v>0</v>
      </c>
      <c r="AF112" s="91">
        <f t="shared" si="32"/>
        <v>1</v>
      </c>
      <c r="AG112" s="91">
        <f t="shared" si="32"/>
        <v>0</v>
      </c>
      <c r="AH112" s="91">
        <f t="shared" si="32"/>
        <v>2</v>
      </c>
      <c r="AI112" s="52"/>
      <c r="AJ112" s="52"/>
      <c r="AK112" s="91">
        <f t="shared" ref="AK112:AS112" si="33">SUMPRODUCT(($V67:$V107&lt;&gt;"x")*($X67:$X107&lt;&gt;"x")*(CB67:CB107&lt;&gt;"&lt;")*(AK67:AK107&gt;$AT67:$AT107))</f>
        <v>0</v>
      </c>
      <c r="AL112" s="91">
        <f t="shared" si="33"/>
        <v>1</v>
      </c>
      <c r="AM112" s="91">
        <f t="shared" si="33"/>
        <v>1</v>
      </c>
      <c r="AN112" s="91">
        <f t="shared" si="33"/>
        <v>3</v>
      </c>
      <c r="AO112" s="91">
        <f t="shared" si="33"/>
        <v>1</v>
      </c>
      <c r="AP112" s="91">
        <f t="shared" si="33"/>
        <v>0</v>
      </c>
      <c r="AQ112" s="91">
        <f t="shared" si="33"/>
        <v>1</v>
      </c>
      <c r="AR112" s="91">
        <f t="shared" si="33"/>
        <v>1</v>
      </c>
      <c r="AS112" s="91">
        <f t="shared" si="33"/>
        <v>3</v>
      </c>
      <c r="AT112" s="111"/>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3"/>
      <c r="CC112" s="53"/>
      <c r="CD112" s="53"/>
      <c r="CE112" s="53"/>
      <c r="CF112" s="53"/>
      <c r="CG112" s="53"/>
      <c r="CH112" s="53"/>
      <c r="CI112" s="53"/>
      <c r="CJ112" s="53"/>
      <c r="CK112" s="52"/>
      <c r="CL112" s="52"/>
      <c r="CM112" s="52"/>
      <c r="CN112" s="52"/>
    </row>
    <row r="113" spans="1:92" x14ac:dyDescent="0.25">
      <c r="A113" s="51"/>
      <c r="B113" s="51"/>
      <c r="C113" s="51"/>
      <c r="D113" s="51"/>
      <c r="E113" s="51"/>
      <c r="F113" s="51"/>
      <c r="G113" s="51"/>
      <c r="H113" s="51"/>
      <c r="I113" s="51"/>
      <c r="J113" s="51"/>
      <c r="K113" s="27"/>
      <c r="L113" s="27"/>
      <c r="M113" s="27"/>
      <c r="N113" s="27"/>
      <c r="O113" s="27"/>
      <c r="P113" s="27"/>
      <c r="Q113" s="27"/>
      <c r="R113" s="27"/>
      <c r="S113" s="27"/>
      <c r="T113" s="27"/>
      <c r="U113" s="52"/>
      <c r="V113" s="52"/>
      <c r="W113" s="52"/>
      <c r="X113" s="52"/>
      <c r="Y113" s="40" t="s">
        <v>211</v>
      </c>
      <c r="Z113" s="91">
        <f t="shared" ref="Z113:AH113" si="34">SUMPRODUCT((Z67:Z107&gt;=$AV67:$AV107)*($V67:$V107&lt;&gt;"x")*($X67:$X107&lt;&gt;"x")*(CB67:CB107&lt;&gt;"&lt;")*(Z67:Z107&lt;=$AI67:$AI107))</f>
        <v>3</v>
      </c>
      <c r="AA113" s="91">
        <f t="shared" si="34"/>
        <v>2</v>
      </c>
      <c r="AB113" s="91">
        <f t="shared" si="34"/>
        <v>4</v>
      </c>
      <c r="AC113" s="91">
        <f t="shared" si="34"/>
        <v>10</v>
      </c>
      <c r="AD113" s="91">
        <f t="shared" si="34"/>
        <v>0</v>
      </c>
      <c r="AE113" s="91">
        <f t="shared" si="34"/>
        <v>0</v>
      </c>
      <c r="AF113" s="91">
        <f t="shared" si="34"/>
        <v>1</v>
      </c>
      <c r="AG113" s="91">
        <f t="shared" si="34"/>
        <v>4</v>
      </c>
      <c r="AH113" s="91">
        <f t="shared" si="34"/>
        <v>4</v>
      </c>
      <c r="AI113" s="52"/>
      <c r="AJ113" s="52"/>
      <c r="AK113" s="91">
        <f t="shared" ref="AK113:AS113" si="35">SUMPRODUCT((AK67:AK107&gt;=$AV67:$AV107)*($V67:$V107&lt;&gt;"x")*($X67:$X107&lt;&gt;"x")*(CB67:CB107&lt;&gt;"&lt;")*(AK67:AK107&lt;=$AT67:$AT107))</f>
        <v>3</v>
      </c>
      <c r="AL113" s="91">
        <f t="shared" si="35"/>
        <v>1</v>
      </c>
      <c r="AM113" s="91">
        <f t="shared" si="35"/>
        <v>4</v>
      </c>
      <c r="AN113" s="91">
        <f t="shared" si="35"/>
        <v>9</v>
      </c>
      <c r="AO113" s="91">
        <f t="shared" si="35"/>
        <v>0</v>
      </c>
      <c r="AP113" s="91">
        <f t="shared" si="35"/>
        <v>0</v>
      </c>
      <c r="AQ113" s="91">
        <f t="shared" si="35"/>
        <v>1</v>
      </c>
      <c r="AR113" s="91">
        <f t="shared" si="35"/>
        <v>3</v>
      </c>
      <c r="AS113" s="91">
        <f t="shared" si="35"/>
        <v>3</v>
      </c>
      <c r="AT113" s="111"/>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3"/>
      <c r="CC113" s="53"/>
      <c r="CD113" s="53"/>
      <c r="CE113" s="53"/>
      <c r="CF113" s="53"/>
      <c r="CG113" s="53"/>
      <c r="CH113" s="53"/>
      <c r="CI113" s="53"/>
      <c r="CJ113" s="53"/>
      <c r="CK113" s="52"/>
      <c r="CL113" s="52"/>
      <c r="CM113" s="52"/>
      <c r="CN113" s="52"/>
    </row>
    <row r="114" spans="1:92" x14ac:dyDescent="0.25">
      <c r="A114" s="51"/>
      <c r="B114" s="51"/>
      <c r="C114" s="51"/>
      <c r="D114" s="51"/>
      <c r="E114" s="51"/>
      <c r="F114" s="51"/>
      <c r="G114" s="51"/>
      <c r="H114" s="51"/>
      <c r="I114" s="51"/>
      <c r="J114" s="51"/>
      <c r="K114" s="27"/>
      <c r="L114" s="27"/>
      <c r="M114" s="27"/>
      <c r="N114" s="27"/>
      <c r="O114" s="27"/>
      <c r="P114" s="27"/>
      <c r="Q114" s="27"/>
      <c r="R114" s="27"/>
      <c r="S114" s="27"/>
      <c r="T114" s="27"/>
      <c r="U114" s="52"/>
      <c r="V114" s="52"/>
      <c r="W114" s="52"/>
      <c r="X114" s="52"/>
      <c r="Y114" s="27" t="s">
        <v>202</v>
      </c>
      <c r="Z114" s="92">
        <f t="shared" ref="Z114:AH114" si="36">SUMPRODUCT(($V67:$V107&lt;&gt;"x")*($X67:$X107&lt;&gt;"x")*(Z67:Z107&gt;0)*(CB67:CB107="&lt;")*(Z67:Z107&lt;=$AV67:$AV107)*(Z67:Z107&lt;=$AI67:$AI107))</f>
        <v>1</v>
      </c>
      <c r="AA114" s="92">
        <f t="shared" si="36"/>
        <v>1</v>
      </c>
      <c r="AB114" s="92">
        <f t="shared" si="36"/>
        <v>2</v>
      </c>
      <c r="AC114" s="92">
        <f t="shared" si="36"/>
        <v>3</v>
      </c>
      <c r="AD114" s="92">
        <f t="shared" si="36"/>
        <v>2</v>
      </c>
      <c r="AE114" s="92">
        <f t="shared" si="36"/>
        <v>2</v>
      </c>
      <c r="AF114" s="92">
        <f t="shared" si="36"/>
        <v>2</v>
      </c>
      <c r="AG114" s="92">
        <f t="shared" si="36"/>
        <v>1</v>
      </c>
      <c r="AH114" s="92">
        <f t="shared" si="36"/>
        <v>4</v>
      </c>
      <c r="AI114" s="52"/>
      <c r="AJ114" s="52"/>
      <c r="AK114" s="92">
        <f t="shared" ref="AK114:AS114" si="37">SUMPRODUCT(($V67:$V107&lt;&gt;"x")*($X67:$X107&lt;&gt;"x")*(AK67:AK107&gt;0)*(CB67:CB107="&lt;")*(AK67:AK107&lt;=$AV67:$AV107)*(AK67:AK107&lt;=$AT67:$AT107))</f>
        <v>1</v>
      </c>
      <c r="AL114" s="92">
        <f t="shared" si="37"/>
        <v>1</v>
      </c>
      <c r="AM114" s="92">
        <f t="shared" si="37"/>
        <v>2</v>
      </c>
      <c r="AN114" s="92">
        <f t="shared" si="37"/>
        <v>2</v>
      </c>
      <c r="AO114" s="92">
        <f t="shared" si="37"/>
        <v>2</v>
      </c>
      <c r="AP114" s="92">
        <f t="shared" si="37"/>
        <v>2</v>
      </c>
      <c r="AQ114" s="92">
        <f t="shared" si="37"/>
        <v>2</v>
      </c>
      <c r="AR114" s="92">
        <f t="shared" si="37"/>
        <v>1</v>
      </c>
      <c r="AS114" s="92">
        <f t="shared" si="37"/>
        <v>2</v>
      </c>
      <c r="AT114" s="111"/>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3"/>
      <c r="CC114" s="53"/>
      <c r="CD114" s="53"/>
      <c r="CE114" s="53"/>
      <c r="CF114" s="53"/>
      <c r="CG114" s="53"/>
      <c r="CH114" s="53"/>
      <c r="CI114" s="53"/>
      <c r="CJ114" s="53"/>
      <c r="CK114" s="52"/>
      <c r="CL114" s="52"/>
      <c r="CM114" s="52"/>
      <c r="CN114" s="52"/>
    </row>
    <row r="115" spans="1:92" x14ac:dyDescent="0.25">
      <c r="A115" s="51"/>
      <c r="B115" s="51"/>
      <c r="C115" s="51"/>
      <c r="D115" s="51"/>
      <c r="E115" s="51"/>
      <c r="F115" s="51"/>
      <c r="G115" s="51"/>
      <c r="H115" s="51"/>
      <c r="I115" s="51"/>
      <c r="J115" s="51"/>
      <c r="K115" s="27"/>
      <c r="L115" s="27"/>
      <c r="M115" s="27"/>
      <c r="N115" s="27"/>
      <c r="O115" s="27"/>
      <c r="P115" s="27"/>
      <c r="Q115" s="27"/>
      <c r="R115" s="27"/>
      <c r="S115" s="27"/>
      <c r="T115" s="27"/>
      <c r="U115" s="52"/>
      <c r="V115" s="52"/>
      <c r="W115" s="52"/>
      <c r="X115" s="52"/>
      <c r="Y115" s="38" t="s">
        <v>123</v>
      </c>
      <c r="Z115" s="91">
        <f>SUMPRODUCT(($V67:$V107="x")*(Z67:Z107&gt;0))</f>
        <v>9</v>
      </c>
      <c r="AA115" s="91">
        <f t="shared" ref="AA115:AH115" si="38">SUMPRODUCT(($V67:$V107="x")*(AA67:AA107&gt;0))</f>
        <v>10</v>
      </c>
      <c r="AB115" s="91">
        <f t="shared" si="38"/>
        <v>10</v>
      </c>
      <c r="AC115" s="91">
        <f t="shared" si="38"/>
        <v>10</v>
      </c>
      <c r="AD115" s="91">
        <f t="shared" si="38"/>
        <v>11</v>
      </c>
      <c r="AE115" s="91">
        <f t="shared" si="38"/>
        <v>11</v>
      </c>
      <c r="AF115" s="91">
        <f t="shared" si="38"/>
        <v>14</v>
      </c>
      <c r="AG115" s="91">
        <f t="shared" si="38"/>
        <v>14</v>
      </c>
      <c r="AH115" s="91">
        <f t="shared" si="38"/>
        <v>13</v>
      </c>
      <c r="AI115" s="52"/>
      <c r="AJ115" s="52"/>
      <c r="AK115" s="91">
        <f>SUMPRODUCT(($V67:$V107="x")*(AK67:AK107&gt;0))</f>
        <v>9</v>
      </c>
      <c r="AL115" s="91">
        <f t="shared" ref="AL115:AS115" si="39">SUMPRODUCT(($V67:$V107="x")*(AL67:AL107&gt;0))</f>
        <v>10</v>
      </c>
      <c r="AM115" s="91">
        <f t="shared" si="39"/>
        <v>10</v>
      </c>
      <c r="AN115" s="91">
        <f t="shared" si="39"/>
        <v>10</v>
      </c>
      <c r="AO115" s="91">
        <f t="shared" si="39"/>
        <v>11</v>
      </c>
      <c r="AP115" s="91">
        <f t="shared" si="39"/>
        <v>11</v>
      </c>
      <c r="AQ115" s="91">
        <f t="shared" si="39"/>
        <v>14</v>
      </c>
      <c r="AR115" s="91">
        <f t="shared" si="39"/>
        <v>14</v>
      </c>
      <c r="AS115" s="91">
        <f t="shared" si="39"/>
        <v>13</v>
      </c>
      <c r="AT115" s="111"/>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3"/>
      <c r="CC115" s="53"/>
      <c r="CD115" s="53"/>
      <c r="CE115" s="53"/>
      <c r="CF115" s="53"/>
      <c r="CG115" s="53"/>
      <c r="CH115" s="53"/>
      <c r="CI115" s="53"/>
      <c r="CJ115" s="53"/>
      <c r="CK115" s="52"/>
      <c r="CL115" s="52"/>
      <c r="CM115" s="52"/>
      <c r="CN115" s="52"/>
    </row>
    <row r="116" spans="1:92" x14ac:dyDescent="0.25">
      <c r="A116" s="51"/>
      <c r="B116" s="51"/>
      <c r="C116" s="51"/>
      <c r="D116" s="51"/>
      <c r="E116" s="51"/>
      <c r="F116" s="51"/>
      <c r="G116" s="51"/>
      <c r="H116" s="51"/>
      <c r="I116" s="51"/>
      <c r="J116" s="51"/>
      <c r="K116" s="27"/>
      <c r="L116" s="27"/>
      <c r="M116" s="27"/>
      <c r="N116" s="27"/>
      <c r="O116" s="27"/>
      <c r="P116" s="27"/>
      <c r="Q116" s="27"/>
      <c r="R116" s="27"/>
      <c r="S116" s="27"/>
      <c r="T116" s="27"/>
      <c r="U116" s="52"/>
      <c r="V116" s="52"/>
      <c r="W116" s="52"/>
      <c r="X116" s="52"/>
      <c r="Y116" s="39" t="s">
        <v>223</v>
      </c>
      <c r="Z116" s="52"/>
      <c r="AA116" s="52"/>
      <c r="AB116" s="52"/>
      <c r="AC116" s="52"/>
      <c r="AD116" s="52"/>
      <c r="AE116" s="52"/>
      <c r="AF116" s="52"/>
      <c r="AG116" s="52"/>
      <c r="AH116" s="52"/>
      <c r="AI116" s="52"/>
      <c r="AJ116" s="52"/>
      <c r="AK116" s="52"/>
      <c r="AL116" s="52"/>
      <c r="AM116" s="52"/>
      <c r="AN116" s="52"/>
      <c r="AO116" s="52"/>
      <c r="AP116" s="52"/>
      <c r="AQ116" s="52"/>
      <c r="AR116" s="52"/>
      <c r="AS116" s="52"/>
      <c r="AT116" s="111"/>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3"/>
      <c r="CC116" s="53"/>
      <c r="CD116" s="53"/>
      <c r="CE116" s="53"/>
      <c r="CF116" s="53"/>
      <c r="CG116" s="53"/>
      <c r="CH116" s="53"/>
      <c r="CI116" s="53"/>
      <c r="CJ116" s="53"/>
      <c r="CK116" s="52"/>
      <c r="CL116" s="52"/>
      <c r="CM116" s="52"/>
      <c r="CN116" s="52"/>
    </row>
    <row r="117" spans="1:92" x14ac:dyDescent="0.25">
      <c r="A117" s="51"/>
      <c r="B117" s="51"/>
      <c r="C117" s="51"/>
      <c r="D117" s="51"/>
      <c r="E117" s="51"/>
      <c r="F117" s="51"/>
      <c r="G117" s="51"/>
      <c r="H117" s="51"/>
      <c r="I117" s="51"/>
      <c r="J117" s="51"/>
      <c r="K117" s="27"/>
      <c r="L117" s="27"/>
      <c r="M117" s="27"/>
      <c r="N117" s="27"/>
      <c r="O117" s="27"/>
      <c r="P117" s="27"/>
      <c r="Q117" s="27"/>
      <c r="R117" s="27"/>
      <c r="S117" s="27"/>
      <c r="T117" s="27"/>
      <c r="U117" s="52"/>
      <c r="V117" s="52"/>
      <c r="W117" s="52"/>
      <c r="X117" s="52"/>
      <c r="Y117" s="52" t="s">
        <v>222</v>
      </c>
      <c r="Z117" s="52">
        <f>SUM(Z111:Z115)</f>
        <v>13</v>
      </c>
      <c r="AA117" s="52">
        <f t="shared" ref="AA117:AH117" si="40">SUM(AA111:AA115)</f>
        <v>13</v>
      </c>
      <c r="AB117" s="52">
        <f t="shared" si="40"/>
        <v>17</v>
      </c>
      <c r="AC117" s="52">
        <f t="shared" si="40"/>
        <v>25</v>
      </c>
      <c r="AD117" s="52">
        <f t="shared" si="40"/>
        <v>14</v>
      </c>
      <c r="AE117" s="52">
        <f t="shared" si="40"/>
        <v>13</v>
      </c>
      <c r="AF117" s="52">
        <f t="shared" si="40"/>
        <v>18</v>
      </c>
      <c r="AG117" s="52">
        <f t="shared" si="40"/>
        <v>19</v>
      </c>
      <c r="AH117" s="52">
        <f t="shared" si="40"/>
        <v>23</v>
      </c>
      <c r="AI117" s="52"/>
      <c r="AJ117" s="52"/>
      <c r="AK117" s="52">
        <f>SUM(AK111:AK115)</f>
        <v>13</v>
      </c>
      <c r="AL117" s="52">
        <f t="shared" ref="AL117:AS117" si="41">SUM(AL111:AL115)</f>
        <v>13</v>
      </c>
      <c r="AM117" s="52">
        <f t="shared" si="41"/>
        <v>17</v>
      </c>
      <c r="AN117" s="52">
        <f t="shared" si="41"/>
        <v>25</v>
      </c>
      <c r="AO117" s="52">
        <f t="shared" si="41"/>
        <v>14</v>
      </c>
      <c r="AP117" s="52">
        <f t="shared" si="41"/>
        <v>13</v>
      </c>
      <c r="AQ117" s="52">
        <f t="shared" si="41"/>
        <v>18</v>
      </c>
      <c r="AR117" s="52">
        <f t="shared" si="41"/>
        <v>19</v>
      </c>
      <c r="AS117" s="52">
        <f t="shared" si="41"/>
        <v>23</v>
      </c>
      <c r="AT117" s="111"/>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3"/>
      <c r="CC117" s="53"/>
      <c r="CD117" s="53"/>
      <c r="CE117" s="53"/>
      <c r="CF117" s="53"/>
      <c r="CG117" s="53"/>
      <c r="CH117" s="53"/>
      <c r="CI117" s="53"/>
      <c r="CJ117" s="53"/>
      <c r="CK117" s="52"/>
      <c r="CL117" s="52"/>
      <c r="CM117" s="52"/>
      <c r="CN117" s="52"/>
    </row>
    <row r="118" spans="1:92" x14ac:dyDescent="0.25">
      <c r="A118" s="51"/>
      <c r="B118" s="51"/>
      <c r="C118" s="51"/>
      <c r="D118" s="51"/>
      <c r="E118" s="51"/>
      <c r="F118" s="51"/>
      <c r="G118" s="51"/>
      <c r="H118" s="51"/>
      <c r="I118" s="51"/>
      <c r="J118" s="51"/>
      <c r="K118" s="27"/>
      <c r="L118" s="27"/>
      <c r="M118" s="27"/>
      <c r="N118" s="27"/>
      <c r="O118" s="27"/>
      <c r="P118" s="27"/>
      <c r="Q118" s="27"/>
      <c r="R118" s="27"/>
      <c r="S118" s="27"/>
      <c r="T118" s="27"/>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111"/>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3"/>
      <c r="CC118" s="53"/>
      <c r="CD118" s="53"/>
      <c r="CE118" s="53"/>
      <c r="CF118" s="53"/>
      <c r="CG118" s="53"/>
      <c r="CH118" s="53"/>
      <c r="CI118" s="53"/>
      <c r="CJ118" s="53"/>
      <c r="CK118" s="52"/>
      <c r="CL118" s="52"/>
      <c r="CM118" s="52"/>
      <c r="CN118" s="52"/>
    </row>
    <row r="119" spans="1:92" x14ac:dyDescent="0.25">
      <c r="A119" s="51"/>
      <c r="B119" s="51"/>
      <c r="C119" s="51"/>
      <c r="D119" s="51"/>
      <c r="E119" s="51"/>
      <c r="F119" s="51"/>
      <c r="G119" s="51"/>
      <c r="H119" s="51"/>
      <c r="I119" s="51"/>
      <c r="J119" s="51"/>
      <c r="K119" s="27"/>
      <c r="L119" s="27"/>
      <c r="M119" s="27"/>
      <c r="N119" s="27"/>
      <c r="O119" s="27"/>
      <c r="P119" s="27"/>
      <c r="Q119" s="27"/>
      <c r="R119" s="27"/>
      <c r="S119" s="27"/>
      <c r="T119" s="27"/>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111"/>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3"/>
      <c r="CC119" s="53"/>
      <c r="CD119" s="53"/>
      <c r="CE119" s="53"/>
      <c r="CF119" s="53"/>
      <c r="CG119" s="53"/>
      <c r="CH119" s="53"/>
      <c r="CI119" s="53"/>
      <c r="CJ119" s="53"/>
      <c r="CK119" s="52"/>
      <c r="CL119" s="52"/>
      <c r="CM119" s="52"/>
      <c r="CN119" s="52"/>
    </row>
    <row r="120" spans="1:92" x14ac:dyDescent="0.25">
      <c r="A120" s="51"/>
      <c r="B120" s="51"/>
      <c r="C120" s="51"/>
      <c r="D120" s="51"/>
      <c r="E120" s="51"/>
      <c r="F120" s="51"/>
      <c r="G120" s="51"/>
      <c r="H120" s="51"/>
      <c r="I120" s="51"/>
      <c r="J120" s="51"/>
      <c r="K120" s="27"/>
      <c r="L120" s="27"/>
      <c r="M120" s="27"/>
      <c r="N120" s="27"/>
      <c r="O120" s="27"/>
      <c r="P120" s="27"/>
      <c r="Q120" s="27"/>
      <c r="R120" s="27"/>
      <c r="S120" s="27"/>
      <c r="T120" s="27"/>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111"/>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3"/>
      <c r="CC120" s="53"/>
      <c r="CD120" s="53"/>
      <c r="CE120" s="53"/>
      <c r="CF120" s="53"/>
      <c r="CG120" s="53"/>
      <c r="CH120" s="53"/>
      <c r="CI120" s="53"/>
      <c r="CJ120" s="53"/>
      <c r="CK120" s="52"/>
      <c r="CL120" s="52"/>
      <c r="CM120" s="52"/>
      <c r="CN120" s="52"/>
    </row>
    <row r="121" spans="1:92" ht="26.25" x14ac:dyDescent="0.4">
      <c r="A121" s="51"/>
      <c r="B121" s="51"/>
      <c r="C121" s="51"/>
      <c r="D121" s="51"/>
      <c r="E121" s="51"/>
      <c r="F121" s="51"/>
      <c r="G121" s="51"/>
      <c r="H121" s="51"/>
      <c r="I121" s="51"/>
      <c r="J121" s="51"/>
      <c r="K121" s="27"/>
      <c r="L121" s="27"/>
      <c r="M121" s="27"/>
      <c r="N121" s="27"/>
      <c r="O121" s="27"/>
      <c r="P121" s="27"/>
      <c r="Q121" s="27"/>
      <c r="R121" s="27"/>
      <c r="S121" s="27"/>
      <c r="T121" s="27"/>
      <c r="U121" s="52"/>
      <c r="V121" s="97"/>
      <c r="W121" s="52" t="s">
        <v>164</v>
      </c>
      <c r="X121" s="52"/>
      <c r="Y121" s="74" t="s">
        <v>109</v>
      </c>
      <c r="Z121" s="75"/>
      <c r="AA121" s="75"/>
      <c r="AB121" s="75"/>
      <c r="AC121" s="75"/>
      <c r="AD121" s="75"/>
      <c r="AE121" s="75"/>
      <c r="AF121" s="75"/>
      <c r="AG121" s="75"/>
      <c r="AH121" s="96" t="s">
        <v>105</v>
      </c>
      <c r="AI121" s="95"/>
      <c r="AJ121" s="52"/>
      <c r="AK121" s="75"/>
      <c r="AL121" s="75"/>
      <c r="AM121" s="75"/>
      <c r="AN121" s="75"/>
      <c r="AO121" s="75"/>
      <c r="AP121" s="75"/>
      <c r="AQ121" s="75"/>
      <c r="AR121" s="75"/>
      <c r="AS121" s="75" t="s">
        <v>105</v>
      </c>
      <c r="AT121" s="108"/>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3"/>
      <c r="CC121" s="53"/>
      <c r="CD121" s="53"/>
      <c r="CE121" s="53"/>
      <c r="CF121" s="53"/>
      <c r="CG121" s="53"/>
      <c r="CH121" s="53"/>
      <c r="CI121" s="53"/>
      <c r="CJ121" s="53"/>
      <c r="CK121" s="52"/>
      <c r="CL121" s="52"/>
      <c r="CM121" s="52"/>
      <c r="CN121" s="52"/>
    </row>
    <row r="122" spans="1:92" ht="32.25" customHeight="1" x14ac:dyDescent="0.25">
      <c r="A122" s="51"/>
      <c r="B122" s="51"/>
      <c r="C122" s="51"/>
      <c r="D122" s="51"/>
      <c r="E122" s="51"/>
      <c r="F122" s="51"/>
      <c r="G122" s="51"/>
      <c r="H122" s="51"/>
      <c r="I122" s="51"/>
      <c r="J122" s="51"/>
      <c r="K122" s="27"/>
      <c r="L122" s="27"/>
      <c r="M122" s="27"/>
      <c r="N122" s="27"/>
      <c r="O122" s="27"/>
      <c r="P122" s="27"/>
      <c r="Q122" s="27"/>
      <c r="R122" s="27"/>
      <c r="S122" s="27"/>
      <c r="T122" s="27"/>
      <c r="U122" s="52"/>
      <c r="V122" s="47" t="s">
        <v>123</v>
      </c>
      <c r="W122" s="47" t="s">
        <v>117</v>
      </c>
      <c r="X122" s="86" t="s">
        <v>116</v>
      </c>
      <c r="Y122" s="76" t="s">
        <v>103</v>
      </c>
      <c r="Z122" s="106" t="s">
        <v>261</v>
      </c>
      <c r="AA122" s="106" t="s">
        <v>262</v>
      </c>
      <c r="AB122" s="106" t="s">
        <v>263</v>
      </c>
      <c r="AC122" s="106" t="s">
        <v>264</v>
      </c>
      <c r="AD122" s="106" t="s">
        <v>265</v>
      </c>
      <c r="AE122" s="106" t="s">
        <v>266</v>
      </c>
      <c r="AF122" s="106" t="s">
        <v>267</v>
      </c>
      <c r="AG122" s="106" t="s">
        <v>268</v>
      </c>
      <c r="AH122" s="106" t="s">
        <v>269</v>
      </c>
      <c r="AI122" s="79" t="str">
        <f>$AI$1</f>
        <v>GSchV_limits</v>
      </c>
      <c r="AJ122" s="52"/>
      <c r="AK122" s="106" t="s">
        <v>261</v>
      </c>
      <c r="AL122" s="106" t="s">
        <v>262</v>
      </c>
      <c r="AM122" s="106" t="s">
        <v>263</v>
      </c>
      <c r="AN122" s="106" t="s">
        <v>264</v>
      </c>
      <c r="AO122" s="106" t="s">
        <v>265</v>
      </c>
      <c r="AP122" s="106" t="s">
        <v>266</v>
      </c>
      <c r="AQ122" s="106" t="s">
        <v>267</v>
      </c>
      <c r="AR122" s="106" t="s">
        <v>268</v>
      </c>
      <c r="AS122" s="106" t="s">
        <v>269</v>
      </c>
      <c r="AT122" s="109" t="str">
        <f>$AT$1</f>
        <v>OZ CQC (AA-EQS) [(µg/l]</v>
      </c>
      <c r="AU122" s="52"/>
      <c r="AV122" s="78" t="s">
        <v>2</v>
      </c>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4">
        <v>3</v>
      </c>
      <c r="CC122" s="54">
        <v>4</v>
      </c>
      <c r="CD122" s="54">
        <v>5</v>
      </c>
      <c r="CE122" s="54">
        <v>6</v>
      </c>
      <c r="CF122" s="54">
        <v>7</v>
      </c>
      <c r="CG122" s="54">
        <v>8</v>
      </c>
      <c r="CH122" s="54">
        <v>9</v>
      </c>
      <c r="CI122" s="54">
        <v>10</v>
      </c>
      <c r="CJ122" s="54">
        <v>11</v>
      </c>
      <c r="CK122" s="52"/>
      <c r="CL122" s="52"/>
      <c r="CM122" s="52"/>
      <c r="CN122" s="52"/>
    </row>
    <row r="123" spans="1:92" x14ac:dyDescent="0.25">
      <c r="A123" s="51"/>
      <c r="B123" s="51"/>
      <c r="C123" s="51"/>
      <c r="D123" s="51"/>
      <c r="E123" s="51"/>
      <c r="F123" s="51"/>
      <c r="G123" s="51"/>
      <c r="H123" s="51"/>
      <c r="I123" s="51"/>
      <c r="J123" s="51"/>
      <c r="K123" s="27"/>
      <c r="L123" s="27"/>
      <c r="M123" s="27"/>
      <c r="N123" s="27"/>
      <c r="O123" s="27"/>
      <c r="P123" s="27"/>
      <c r="Q123" s="27"/>
      <c r="R123" s="27"/>
      <c r="S123" s="27"/>
      <c r="T123" s="27"/>
      <c r="U123" s="52"/>
      <c r="V123" s="80" t="str">
        <f>INDEX('Detected Compounds limits'!$B$2:$I$50, MATCH($Y123,'Detected Compounds limits'!$B$2:$B$50, 0), MATCH(V$4,'Detected Compounds limits'!$B$2:$I$2,0))</f>
        <v xml:space="preserve"> </v>
      </c>
      <c r="W123" s="80"/>
      <c r="X123" s="81"/>
      <c r="Y123" s="82" t="s">
        <v>14</v>
      </c>
      <c r="Z123" s="80"/>
      <c r="AA123" s="80">
        <v>5.0000000000000002E-5</v>
      </c>
      <c r="AB123" s="80">
        <v>4.4999999999999999E-4</v>
      </c>
      <c r="AC123" s="80"/>
      <c r="AD123" s="80"/>
      <c r="AE123" s="80"/>
      <c r="AF123" s="80"/>
      <c r="AG123" s="80"/>
      <c r="AH123" s="80"/>
      <c r="AI123" s="80">
        <f>INDEX('Detected Compounds limits'!$B$2:$H$50, MATCH($Y123,'Detected Compounds limits'!$B$2:$B$50, 0), MATCH(AI$1,'Detected Compounds limits'!$B$2:$H$2,0))</f>
        <v>0.1</v>
      </c>
      <c r="AJ123" s="52"/>
      <c r="AK123" s="80"/>
      <c r="AL123" s="80">
        <v>5.0000000000000002E-5</v>
      </c>
      <c r="AM123" s="80">
        <v>4.4999999999999999E-4</v>
      </c>
      <c r="AN123" s="80"/>
      <c r="AO123" s="80"/>
      <c r="AP123" s="80"/>
      <c r="AQ123" s="80"/>
      <c r="AR123" s="80"/>
      <c r="AS123" s="80"/>
      <c r="AT123" s="110">
        <f>INDEX('Detected Compounds limits'!$B$2:$H$50, MATCH($Y123,'Detected Compounds limits'!$B$2:$B$50, 0), MATCH(AT$1,'Detected Compounds limits'!$B$2:$H$2,0))</f>
        <v>9.5000000000000005E-5</v>
      </c>
      <c r="AU123" s="52"/>
      <c r="AV123" s="80">
        <f>INDEX('Detected Compounds limits'!$B$2:$H$50, MATCH($Y123,'Detected Compounds limits'!$B$2:$B$50, 0), MATCH(AV$4,'Detected Compounds limits'!$B$2:$H$2,0))</f>
        <v>3.0000000000000001E-5</v>
      </c>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5"/>
      <c r="CC123" s="55"/>
      <c r="CD123" s="55"/>
      <c r="CE123" s="55"/>
      <c r="CF123" s="55"/>
      <c r="CG123" s="55"/>
      <c r="CH123" s="55"/>
      <c r="CI123" s="55"/>
      <c r="CJ123" s="55"/>
      <c r="CK123" s="52"/>
      <c r="CL123" s="52"/>
      <c r="CM123" s="52"/>
      <c r="CN123" s="52"/>
    </row>
    <row r="124" spans="1:92" x14ac:dyDescent="0.25">
      <c r="A124" s="51"/>
      <c r="B124" s="51"/>
      <c r="C124" s="51"/>
      <c r="D124" s="51"/>
      <c r="E124" s="51"/>
      <c r="F124" s="51"/>
      <c r="G124" s="51"/>
      <c r="H124" s="51"/>
      <c r="I124" s="51"/>
      <c r="J124" s="51"/>
      <c r="K124" s="27"/>
      <c r="L124" s="27"/>
      <c r="M124" s="27"/>
      <c r="N124" s="27"/>
      <c r="O124" s="27"/>
      <c r="P124" s="27"/>
      <c r="Q124" s="27"/>
      <c r="R124" s="27"/>
      <c r="S124" s="27"/>
      <c r="T124" s="27"/>
      <c r="U124" s="52"/>
      <c r="V124" s="80" t="str">
        <f>INDEX('Detected Compounds limits'!$B$2:$I$50, MATCH($Y124,'Detected Compounds limits'!$B$2:$B$50, 0), MATCH(V$4,'Detected Compounds limits'!$B$2:$I$2,0))</f>
        <v xml:space="preserve"> </v>
      </c>
      <c r="W124" s="80"/>
      <c r="X124" s="81"/>
      <c r="Y124" s="82" t="s">
        <v>20</v>
      </c>
      <c r="Z124" s="80"/>
      <c r="AA124" s="80"/>
      <c r="AB124" s="80"/>
      <c r="AC124" s="80"/>
      <c r="AD124" s="80"/>
      <c r="AE124" s="80">
        <v>1.4999999999999999E-2</v>
      </c>
      <c r="AF124" s="80"/>
      <c r="AG124" s="80"/>
      <c r="AH124" s="80"/>
      <c r="AI124" s="80">
        <f>INDEX('Detected Compounds limits'!$B$2:$H$50, MATCH($Y124,'Detected Compounds limits'!$B$2:$B$50, 0), MATCH(AI$1,'Detected Compounds limits'!$B$2:$H$2,0))</f>
        <v>0.1</v>
      </c>
      <c r="AJ124" s="52"/>
      <c r="AK124" s="80"/>
      <c r="AL124" s="80"/>
      <c r="AM124" s="80"/>
      <c r="AN124" s="80"/>
      <c r="AO124" s="80"/>
      <c r="AP124" s="80">
        <v>1.4999999999999999E-2</v>
      </c>
      <c r="AQ124" s="80"/>
      <c r="AR124" s="80"/>
      <c r="AS124" s="80"/>
      <c r="AT124" s="110">
        <f>INDEX('Detected Compounds limits'!$B$2:$H$50, MATCH($Y124,'Detected Compounds limits'!$B$2:$B$50, 0), MATCH(AT$1,'Detected Compounds limits'!$B$2:$H$2,0))</f>
        <v>10</v>
      </c>
      <c r="AU124" s="52"/>
      <c r="AV124" s="80">
        <f>INDEX('Detected Compounds limits'!$B$2:$H$50, MATCH($Y124,'Detected Compounds limits'!$B$2:$B$50, 0), MATCH(AV$4,'Detected Compounds limits'!$B$2:$H$2,0))</f>
        <v>1.4999999999999999E-2</v>
      </c>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5"/>
      <c r="CC124" s="55"/>
      <c r="CD124" s="55"/>
      <c r="CE124" s="55"/>
      <c r="CF124" s="55"/>
      <c r="CG124" s="55" t="s">
        <v>209</v>
      </c>
      <c r="CH124" s="55"/>
      <c r="CI124" s="55"/>
      <c r="CJ124" s="55"/>
      <c r="CK124" s="52"/>
      <c r="CL124" s="52"/>
      <c r="CM124" s="52"/>
      <c r="CN124" s="52"/>
    </row>
    <row r="125" spans="1:92" x14ac:dyDescent="0.25">
      <c r="A125" s="51"/>
      <c r="B125" s="51"/>
      <c r="C125" s="51"/>
      <c r="D125" s="51"/>
      <c r="E125" s="51"/>
      <c r="F125" s="51"/>
      <c r="G125" s="51"/>
      <c r="H125" s="51"/>
      <c r="I125" s="51"/>
      <c r="J125" s="51"/>
      <c r="K125" s="27"/>
      <c r="L125" s="27"/>
      <c r="M125" s="27"/>
      <c r="N125" s="27"/>
      <c r="O125" s="27"/>
      <c r="P125" s="27"/>
      <c r="Q125" s="27"/>
      <c r="R125" s="27"/>
      <c r="S125" s="27"/>
      <c r="T125" s="27"/>
      <c r="U125" s="52"/>
      <c r="V125" s="80" t="str">
        <f>INDEX('Detected Compounds limits'!$B$2:$I$50, MATCH($Y125,'Detected Compounds limits'!$B$2:$B$50, 0), MATCH(V$4,'Detected Compounds limits'!$B$2:$I$2,0))</f>
        <v>x</v>
      </c>
      <c r="W125" s="80"/>
      <c r="X125" s="81"/>
      <c r="Y125" s="82" t="s">
        <v>16</v>
      </c>
      <c r="Z125" s="80">
        <v>2.9000000000000001E-2</v>
      </c>
      <c r="AA125" s="80">
        <v>1.7000000000000001E-2</v>
      </c>
      <c r="AB125" s="80">
        <v>1.7000000000000001E-2</v>
      </c>
      <c r="AC125" s="80">
        <v>1.7000000000000001E-2</v>
      </c>
      <c r="AD125" s="80">
        <v>1.7000000000000001E-2</v>
      </c>
      <c r="AE125" s="80">
        <v>1.7000000000000001E-2</v>
      </c>
      <c r="AF125" s="80">
        <v>1.7000000000000001E-2</v>
      </c>
      <c r="AG125" s="80">
        <v>1.7000000000000001E-2</v>
      </c>
      <c r="AH125" s="80">
        <v>1.7000000000000001E-2</v>
      </c>
      <c r="AI125" s="80">
        <f>INDEX('Detected Compounds limits'!$B$2:$H$50, MATCH($Y125,'Detected Compounds limits'!$B$2:$B$50, 0), MATCH(AI$1,'Detected Compounds limits'!$B$2:$H$2,0))</f>
        <v>10</v>
      </c>
      <c r="AJ125" s="52"/>
      <c r="AK125" s="80">
        <v>2.9000000000000001E-2</v>
      </c>
      <c r="AL125" s="80">
        <v>1.7000000000000001E-2</v>
      </c>
      <c r="AM125" s="80">
        <v>1.7000000000000001E-2</v>
      </c>
      <c r="AN125" s="80">
        <v>1.7000000000000001E-2</v>
      </c>
      <c r="AO125" s="80">
        <v>1.7000000000000001E-2</v>
      </c>
      <c r="AP125" s="80">
        <v>1.7000000000000001E-2</v>
      </c>
      <c r="AQ125" s="80">
        <v>1.7000000000000001E-2</v>
      </c>
      <c r="AR125" s="80">
        <v>1.7000000000000001E-2</v>
      </c>
      <c r="AS125" s="80">
        <v>1.7000000000000001E-2</v>
      </c>
      <c r="AT125" s="110">
        <f>INDEX('Detected Compounds limits'!$B$2:$H$50, MATCH($Y125,'Detected Compounds limits'!$B$2:$B$50, 0), MATCH(AT$1,'Detected Compounds limits'!$B$2:$H$2,0))</f>
        <v>250</v>
      </c>
      <c r="AU125" s="52"/>
      <c r="AV125" s="80">
        <f>INDEX('Detected Compounds limits'!$B$2:$H$50, MATCH($Y125,'Detected Compounds limits'!$B$2:$B$50, 0), MATCH(AV$4,'Detected Compounds limits'!$B$2:$H$2,0))</f>
        <v>1.7000000000000001E-2</v>
      </c>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4"/>
      <c r="CC125" s="54" t="s">
        <v>209</v>
      </c>
      <c r="CD125" s="54" t="s">
        <v>209</v>
      </c>
      <c r="CE125" s="54" t="s">
        <v>209</v>
      </c>
      <c r="CF125" s="54" t="s">
        <v>209</v>
      </c>
      <c r="CG125" s="56" t="s">
        <v>209</v>
      </c>
      <c r="CH125" s="54" t="s">
        <v>209</v>
      </c>
      <c r="CI125" s="54" t="s">
        <v>209</v>
      </c>
      <c r="CJ125" s="54" t="s">
        <v>209</v>
      </c>
      <c r="CK125" s="52"/>
      <c r="CL125" s="52"/>
      <c r="CM125" s="52"/>
      <c r="CN125" s="52"/>
    </row>
    <row r="126" spans="1:92" x14ac:dyDescent="0.25">
      <c r="A126" s="51"/>
      <c r="B126" s="51"/>
      <c r="C126" s="51"/>
      <c r="D126" s="51"/>
      <c r="E126" s="51"/>
      <c r="F126" s="51"/>
      <c r="G126" s="51"/>
      <c r="H126" s="51"/>
      <c r="I126" s="51"/>
      <c r="J126" s="51"/>
      <c r="K126" s="27"/>
      <c r="L126" s="27"/>
      <c r="M126" s="27"/>
      <c r="N126" s="27"/>
      <c r="O126" s="27"/>
      <c r="P126" s="27"/>
      <c r="Q126" s="27"/>
      <c r="R126" s="27"/>
      <c r="S126" s="27"/>
      <c r="T126" s="27"/>
      <c r="U126" s="52"/>
      <c r="V126" s="80" t="str">
        <f>INDEX('Detected Compounds limits'!$B$2:$I$50, MATCH($Y126,'Detected Compounds limits'!$B$2:$B$50, 0), MATCH(V$4,'Detected Compounds limits'!$B$2:$I$2,0))</f>
        <v>x</v>
      </c>
      <c r="W126" s="80"/>
      <c r="X126" s="81"/>
      <c r="Y126" s="82" t="s">
        <v>18</v>
      </c>
      <c r="Z126" s="80">
        <v>2.1000000000000001E-2</v>
      </c>
      <c r="AA126" s="80"/>
      <c r="AB126" s="80"/>
      <c r="AC126" s="80"/>
      <c r="AD126" s="80"/>
      <c r="AE126" s="80"/>
      <c r="AF126" s="80"/>
      <c r="AG126" s="80"/>
      <c r="AH126" s="80"/>
      <c r="AI126" s="80">
        <f>INDEX('Detected Compounds limits'!$B$2:$H$50, MATCH($Y126,'Detected Compounds limits'!$B$2:$B$50, 0), MATCH(AI$1,'Detected Compounds limits'!$B$2:$H$2,0))</f>
        <v>10</v>
      </c>
      <c r="AJ126" s="52"/>
      <c r="AK126" s="80">
        <v>2.1000000000000001E-2</v>
      </c>
      <c r="AL126" s="80"/>
      <c r="AM126" s="80"/>
      <c r="AN126" s="80"/>
      <c r="AO126" s="80"/>
      <c r="AP126" s="80"/>
      <c r="AQ126" s="80"/>
      <c r="AR126" s="80"/>
      <c r="AS126" s="80"/>
      <c r="AT126" s="110">
        <f>INDEX('Detected Compounds limits'!$B$2:$H$50, MATCH($Y126,'Detected Compounds limits'!$B$2:$B$50, 0), MATCH(AT$1,'Detected Compounds limits'!$B$2:$H$2,0))</f>
        <v>37</v>
      </c>
      <c r="AU126" s="52"/>
      <c r="AV126" s="80">
        <f>INDEX('Detected Compounds limits'!$B$2:$H$50, MATCH($Y126,'Detected Compounds limits'!$B$2:$B$50, 0), MATCH(AV$4,'Detected Compounds limits'!$B$2:$H$2,0))</f>
        <v>2.1000000000000001E-2</v>
      </c>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5" t="s">
        <v>209</v>
      </c>
      <c r="CC126" s="55"/>
      <c r="CD126" s="55"/>
      <c r="CE126" s="55"/>
      <c r="CF126" s="55"/>
      <c r="CG126" s="55"/>
      <c r="CH126" s="55"/>
      <c r="CI126" s="55"/>
      <c r="CJ126" s="55"/>
      <c r="CK126" s="52"/>
      <c r="CL126" s="52"/>
      <c r="CM126" s="52"/>
      <c r="CN126" s="52"/>
    </row>
    <row r="127" spans="1:92" x14ac:dyDescent="0.25">
      <c r="A127" s="51"/>
      <c r="B127" s="51"/>
      <c r="C127" s="51"/>
      <c r="D127" s="51"/>
      <c r="E127" s="51"/>
      <c r="F127" s="51"/>
      <c r="G127" s="51"/>
      <c r="H127" s="51"/>
      <c r="I127" s="51"/>
      <c r="J127" s="51"/>
      <c r="K127" s="27"/>
      <c r="L127" s="27"/>
      <c r="M127" s="27"/>
      <c r="N127" s="27"/>
      <c r="O127" s="27"/>
      <c r="P127" s="27"/>
      <c r="Q127" s="27"/>
      <c r="R127" s="27"/>
      <c r="S127" s="27"/>
      <c r="T127" s="27"/>
      <c r="U127" s="52"/>
      <c r="V127" s="80" t="str">
        <f>INDEX('Detected Compounds limits'!$B$2:$I$50, MATCH($Y127,'Detected Compounds limits'!$B$2:$B$50, 0), MATCH(V$4,'Detected Compounds limits'!$B$2:$I$2,0))</f>
        <v xml:space="preserve"> </v>
      </c>
      <c r="W127" s="80"/>
      <c r="X127" s="81"/>
      <c r="Y127" s="82" t="s">
        <v>22</v>
      </c>
      <c r="Z127" s="80"/>
      <c r="AA127" s="80">
        <v>1.1999999999999999E-4</v>
      </c>
      <c r="AB127" s="80">
        <v>1E-3</v>
      </c>
      <c r="AC127" s="80"/>
      <c r="AD127" s="80"/>
      <c r="AE127" s="80"/>
      <c r="AF127" s="80"/>
      <c r="AG127" s="80"/>
      <c r="AH127" s="80"/>
      <c r="AI127" s="80">
        <f>INDEX('Detected Compounds limits'!$B$2:$H$50, MATCH($Y127,'Detected Compounds limits'!$B$2:$B$50, 0), MATCH(AI$1,'Detected Compounds limits'!$B$2:$H$2,0))</f>
        <v>4.6000000000000001E-4</v>
      </c>
      <c r="AJ127" s="52"/>
      <c r="AK127" s="80"/>
      <c r="AL127" s="80">
        <v>1.1999999999999999E-4</v>
      </c>
      <c r="AM127" s="80">
        <v>1E-3</v>
      </c>
      <c r="AN127" s="80"/>
      <c r="AO127" s="80"/>
      <c r="AP127" s="80"/>
      <c r="AQ127" s="80"/>
      <c r="AR127" s="80"/>
      <c r="AS127" s="80"/>
      <c r="AT127" s="110">
        <f>INDEX('Detected Compounds limits'!$B$2:$H$50, MATCH($Y127,'Detected Compounds limits'!$B$2:$B$50, 0), MATCH(AT$1,'Detected Compounds limits'!$B$2:$H$2,0))</f>
        <v>4.6000000000000001E-4</v>
      </c>
      <c r="AU127" s="52"/>
      <c r="AV127" s="80">
        <f>INDEX('Detected Compounds limits'!$B$2:$H$50, MATCH($Y127,'Detected Compounds limits'!$B$2:$B$50, 0), MATCH(AV$4,'Detected Compounds limits'!$B$2:$H$2,0))</f>
        <v>3.0000000000000001E-5</v>
      </c>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5"/>
      <c r="CC127" s="55"/>
      <c r="CD127" s="55"/>
      <c r="CE127" s="55"/>
      <c r="CF127" s="55"/>
      <c r="CG127" s="55"/>
      <c r="CH127" s="55"/>
      <c r="CI127" s="55"/>
      <c r="CJ127" s="55"/>
      <c r="CK127" s="52"/>
      <c r="CL127" s="52"/>
      <c r="CM127" s="52"/>
      <c r="CN127" s="52"/>
    </row>
    <row r="128" spans="1:92" x14ac:dyDescent="0.25">
      <c r="A128" s="51"/>
      <c r="B128" s="51"/>
      <c r="C128" s="51"/>
      <c r="D128" s="51"/>
      <c r="E128" s="51"/>
      <c r="F128" s="51"/>
      <c r="G128" s="51"/>
      <c r="H128" s="51"/>
      <c r="I128" s="51"/>
      <c r="J128" s="51"/>
      <c r="K128" s="27"/>
      <c r="L128" s="27"/>
      <c r="M128" s="27"/>
      <c r="N128" s="27"/>
      <c r="O128" s="27"/>
      <c r="P128" s="27"/>
      <c r="Q128" s="27"/>
      <c r="R128" s="27"/>
      <c r="S128" s="27"/>
      <c r="T128" s="27"/>
      <c r="U128" s="52"/>
      <c r="V128" s="80" t="str">
        <f>INDEX('Detected Compounds limits'!$B$2:$I$50, MATCH($Y128,'Detected Compounds limits'!$B$2:$B$50, 0), MATCH(V$4,'Detected Compounds limits'!$B$2:$I$2,0))</f>
        <v xml:space="preserve"> </v>
      </c>
      <c r="W128" s="80"/>
      <c r="X128" s="81"/>
      <c r="Y128" s="82" t="s">
        <v>24</v>
      </c>
      <c r="Z128" s="80">
        <v>2.9E-4</v>
      </c>
      <c r="AA128" s="80">
        <v>8.4999999999999995E-4</v>
      </c>
      <c r="AB128" s="80">
        <v>5.1999999999999997E-5</v>
      </c>
      <c r="AC128" s="80">
        <v>1.4000000000000001E-4</v>
      </c>
      <c r="AD128" s="80"/>
      <c r="AE128" s="80"/>
      <c r="AF128" s="80"/>
      <c r="AG128" s="80"/>
      <c r="AH128" s="80"/>
      <c r="AI128" s="80">
        <f>INDEX('Detected Compounds limits'!$B$2:$H$50, MATCH($Y128,'Detected Compounds limits'!$B$2:$B$50, 0), MATCH(AI$1,'Detected Compounds limits'!$B$2:$H$2,0))</f>
        <v>0.1</v>
      </c>
      <c r="AJ128" s="52"/>
      <c r="AK128" s="80">
        <v>2.9E-4</v>
      </c>
      <c r="AL128" s="80">
        <v>8.4999999999999995E-4</v>
      </c>
      <c r="AM128" s="80">
        <v>5.1999999999999997E-5</v>
      </c>
      <c r="AN128" s="80">
        <v>1.4000000000000001E-4</v>
      </c>
      <c r="AO128" s="80"/>
      <c r="AP128" s="80"/>
      <c r="AQ128" s="80"/>
      <c r="AR128" s="80"/>
      <c r="AS128" s="80"/>
      <c r="AT128" s="110">
        <f>INDEX('Detected Compounds limits'!$B$2:$H$50, MATCH($Y128,'Detected Compounds limits'!$B$2:$B$50, 0), MATCH(AT$1,'Detected Compounds limits'!$B$2:$H$2,0))</f>
        <v>1E-3</v>
      </c>
      <c r="AU128" s="52"/>
      <c r="AV128" s="80">
        <f>INDEX('Detected Compounds limits'!$B$2:$H$50, MATCH($Y128,'Detected Compounds limits'!$B$2:$B$50, 0), MATCH(AV$4,'Detected Compounds limits'!$B$2:$H$2,0))</f>
        <v>3.0000000000000001E-5</v>
      </c>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4"/>
      <c r="CC128" s="54"/>
      <c r="CD128" s="54"/>
      <c r="CE128" s="54"/>
      <c r="CF128" s="54"/>
      <c r="CG128" s="56"/>
      <c r="CH128" s="54"/>
      <c r="CI128" s="54"/>
      <c r="CJ128" s="54"/>
      <c r="CK128" s="52"/>
      <c r="CL128" s="52"/>
      <c r="CM128" s="52"/>
      <c r="CN128" s="52"/>
    </row>
    <row r="129" spans="1:92" x14ac:dyDescent="0.25">
      <c r="A129" s="51"/>
      <c r="B129" s="51"/>
      <c r="C129" s="51"/>
      <c r="D129" s="51"/>
      <c r="E129" s="51"/>
      <c r="F129" s="51"/>
      <c r="G129" s="51"/>
      <c r="H129" s="51"/>
      <c r="I129" s="51"/>
      <c r="J129" s="51"/>
      <c r="K129" s="27"/>
      <c r="L129" s="27"/>
      <c r="M129" s="27"/>
      <c r="N129" s="27"/>
      <c r="O129" s="27"/>
      <c r="P129" s="27"/>
      <c r="Q129" s="27"/>
      <c r="R129" s="27"/>
      <c r="S129" s="27"/>
      <c r="T129" s="27"/>
      <c r="U129" s="52"/>
      <c r="V129" s="80" t="str">
        <f>INDEX('Detected Compounds limits'!$B$2:$I$50, MATCH($Y129,'Detected Compounds limits'!$B$2:$B$50, 0), MATCH(V$4,'Detected Compounds limits'!$B$2:$I$2,0))</f>
        <v xml:space="preserve"> </v>
      </c>
      <c r="W129" s="80"/>
      <c r="X129" s="81"/>
      <c r="Y129" s="82" t="s">
        <v>28</v>
      </c>
      <c r="Z129" s="80"/>
      <c r="AA129" s="80">
        <v>2.9999999999999997E-5</v>
      </c>
      <c r="AB129" s="80">
        <v>1.2E-2</v>
      </c>
      <c r="AC129" s="80"/>
      <c r="AD129" s="80"/>
      <c r="AE129" s="80"/>
      <c r="AF129" s="80"/>
      <c r="AG129" s="80"/>
      <c r="AH129" s="80">
        <v>4.3999999999999999E-5</v>
      </c>
      <c r="AI129" s="80">
        <f>INDEX('Detected Compounds limits'!$B$2:$H$50, MATCH($Y129,'Detected Compounds limits'!$B$2:$B$50, 0), MATCH(AI$1,'Detected Compounds limits'!$B$2:$H$2,0))</f>
        <v>0.1</v>
      </c>
      <c r="AJ129" s="52"/>
      <c r="AK129" s="80"/>
      <c r="AL129" s="80">
        <v>2.9999999999999997E-5</v>
      </c>
      <c r="AM129" s="80">
        <v>1.2E-2</v>
      </c>
      <c r="AN129" s="80"/>
      <c r="AO129" s="80"/>
      <c r="AP129" s="80"/>
      <c r="AQ129" s="80"/>
      <c r="AR129" s="80"/>
      <c r="AS129" s="80">
        <v>4.3999999999999999E-5</v>
      </c>
      <c r="AT129" s="110">
        <f>INDEX('Detected Compounds limits'!$B$2:$H$50, MATCH($Y129,'Detected Compounds limits'!$B$2:$B$50, 0), MATCH(AT$1,'Detected Compounds limits'!$B$2:$H$2,0))</f>
        <v>2.0000000000000001E-4</v>
      </c>
      <c r="AU129" s="52"/>
      <c r="AV129" s="80">
        <f>INDEX('Detected Compounds limits'!$B$2:$H$50, MATCH($Y129,'Detected Compounds limits'!$B$2:$B$50, 0), MATCH(AV$4,'Detected Compounds limits'!$B$2:$H$2,0))</f>
        <v>3.0000000000000001E-5</v>
      </c>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5"/>
      <c r="CC129" s="55" t="s">
        <v>209</v>
      </c>
      <c r="CD129" s="55"/>
      <c r="CE129" s="55"/>
      <c r="CF129" s="55"/>
      <c r="CG129" s="55"/>
      <c r="CH129" s="55"/>
      <c r="CI129" s="55"/>
      <c r="CJ129" s="55"/>
      <c r="CK129" s="52"/>
      <c r="CL129" s="52"/>
      <c r="CM129" s="52"/>
      <c r="CN129" s="52"/>
    </row>
    <row r="130" spans="1:92" x14ac:dyDescent="0.25">
      <c r="A130" s="51"/>
      <c r="B130" s="51"/>
      <c r="C130" s="51"/>
      <c r="D130" s="51"/>
      <c r="E130" s="51"/>
      <c r="F130" s="51"/>
      <c r="G130" s="51"/>
      <c r="H130" s="51"/>
      <c r="I130" s="51"/>
      <c r="J130" s="51"/>
      <c r="K130" s="27"/>
      <c r="L130" s="27"/>
      <c r="M130" s="27"/>
      <c r="N130" s="27"/>
      <c r="O130" s="27"/>
      <c r="P130" s="27"/>
      <c r="Q130" s="27"/>
      <c r="R130" s="27"/>
      <c r="S130" s="27"/>
      <c r="T130" s="27"/>
      <c r="U130" s="52"/>
      <c r="V130" s="80" t="str">
        <f>INDEX('Detected Compounds limits'!$B$2:$I$50, MATCH($Y130,'Detected Compounds limits'!$B$2:$B$50, 0), MATCH(V$4,'Detected Compounds limits'!$B$2:$I$2,0))</f>
        <v xml:space="preserve"> </v>
      </c>
      <c r="W130" s="80"/>
      <c r="X130" s="81"/>
      <c r="Y130" s="82" t="s">
        <v>31</v>
      </c>
      <c r="Z130" s="80"/>
      <c r="AA130" s="80">
        <v>2.9999999999999997E-5</v>
      </c>
      <c r="AB130" s="80">
        <v>7.5000000000000002E-4</v>
      </c>
      <c r="AC130" s="80"/>
      <c r="AD130" s="80"/>
      <c r="AE130" s="80">
        <v>2.9999999999999997E-5</v>
      </c>
      <c r="AF130" s="80"/>
      <c r="AG130" s="80"/>
      <c r="AH130" s="80">
        <v>3.5999999999999994E-5</v>
      </c>
      <c r="AI130" s="80">
        <f>INDEX('Detected Compounds limits'!$B$2:$H$50, MATCH($Y130,'Detected Compounds limits'!$B$2:$B$50, 0), MATCH(AI$1,'Detected Compounds limits'!$B$2:$H$2,0))</f>
        <v>3.0000000000000001E-5</v>
      </c>
      <c r="AJ130" s="52"/>
      <c r="AK130" s="80"/>
      <c r="AL130" s="80">
        <v>2.9999999999999997E-5</v>
      </c>
      <c r="AM130" s="80">
        <v>7.5000000000000002E-4</v>
      </c>
      <c r="AN130" s="80"/>
      <c r="AO130" s="80"/>
      <c r="AP130" s="80">
        <v>2.9999999999999997E-5</v>
      </c>
      <c r="AQ130" s="80"/>
      <c r="AR130" s="80"/>
      <c r="AS130" s="80">
        <v>3.5999999999999994E-5</v>
      </c>
      <c r="AT130" s="110">
        <f>INDEX('Detected Compounds limits'!$B$2:$H$50, MATCH($Y130,'Detected Compounds limits'!$B$2:$B$50, 0), MATCH(AT$1,'Detected Compounds limits'!$B$2:$H$2,0))</f>
        <v>3.0000000000000001E-5</v>
      </c>
      <c r="AU130" s="52"/>
      <c r="AV130" s="80">
        <f>INDEX('Detected Compounds limits'!$B$2:$H$50, MATCH($Y130,'Detected Compounds limits'!$B$2:$B$50, 0), MATCH(AV$4,'Detected Compounds limits'!$B$2:$H$2,0))</f>
        <v>3.0000000000000001E-5</v>
      </c>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5"/>
      <c r="CC130" s="55" t="s">
        <v>209</v>
      </c>
      <c r="CD130" s="55"/>
      <c r="CE130" s="55"/>
      <c r="CF130" s="55"/>
      <c r="CG130" s="55" t="s">
        <v>209</v>
      </c>
      <c r="CH130" s="55"/>
      <c r="CI130" s="55"/>
      <c r="CJ130" s="55"/>
      <c r="CK130" s="52"/>
      <c r="CL130" s="52"/>
      <c r="CM130" s="52"/>
      <c r="CN130" s="52"/>
    </row>
    <row r="131" spans="1:92" x14ac:dyDescent="0.25">
      <c r="A131" s="51"/>
      <c r="B131" s="51"/>
      <c r="C131" s="51"/>
      <c r="D131" s="51"/>
      <c r="E131" s="51"/>
      <c r="F131" s="51"/>
      <c r="G131" s="51"/>
      <c r="H131" s="51"/>
      <c r="I131" s="51"/>
      <c r="J131" s="51"/>
      <c r="K131" s="27"/>
      <c r="L131" s="27"/>
      <c r="M131" s="27"/>
      <c r="N131" s="27"/>
      <c r="O131" s="27"/>
      <c r="P131" s="27"/>
      <c r="Q131" s="27"/>
      <c r="R131" s="27"/>
      <c r="S131" s="27"/>
      <c r="T131" s="27"/>
      <c r="U131" s="52"/>
      <c r="V131" s="80" t="str">
        <f>INDEX('Detected Compounds limits'!$B$2:$I$50, MATCH($Y131,'Detected Compounds limits'!$B$2:$B$50, 0), MATCH(V$4,'Detected Compounds limits'!$B$2:$I$2,0))</f>
        <v xml:space="preserve"> </v>
      </c>
      <c r="W131" s="80"/>
      <c r="X131" s="81"/>
      <c r="Y131" s="82" t="s">
        <v>33</v>
      </c>
      <c r="Z131" s="80"/>
      <c r="AA131" s="80">
        <v>7.0000000000000007E-5</v>
      </c>
      <c r="AB131" s="80">
        <v>2E-3</v>
      </c>
      <c r="AC131" s="80"/>
      <c r="AD131" s="80"/>
      <c r="AE131" s="80">
        <v>5.0000000000000002E-5</v>
      </c>
      <c r="AF131" s="80"/>
      <c r="AG131" s="80"/>
      <c r="AH131" s="80">
        <v>5.7000000000000003E-5</v>
      </c>
      <c r="AI131" s="80">
        <f>INDEX('Detected Compounds limits'!$B$2:$H$50, MATCH($Y131,'Detected Compounds limits'!$B$2:$B$50, 0), MATCH(AI$1,'Detected Compounds limits'!$B$2:$H$2,0))</f>
        <v>0.1</v>
      </c>
      <c r="AJ131" s="52"/>
      <c r="AK131" s="80"/>
      <c r="AL131" s="80">
        <v>7.0000000000000007E-5</v>
      </c>
      <c r="AM131" s="80">
        <v>2E-3</v>
      </c>
      <c r="AN131" s="80"/>
      <c r="AO131" s="80"/>
      <c r="AP131" s="80">
        <v>5.0000000000000002E-5</v>
      </c>
      <c r="AQ131" s="80"/>
      <c r="AR131" s="80"/>
      <c r="AS131" s="80">
        <v>5.7000000000000003E-5</v>
      </c>
      <c r="AT131" s="110">
        <f>INDEX('Detected Compounds limits'!$B$2:$H$50, MATCH($Y131,'Detected Compounds limits'!$B$2:$B$50, 0), MATCH(AT$1,'Detected Compounds limits'!$B$2:$H$2,0))</f>
        <v>1.7E-6</v>
      </c>
      <c r="AU131" s="52"/>
      <c r="AV131" s="80">
        <f>INDEX('Detected Compounds limits'!$B$2:$H$50, MATCH($Y131,'Detected Compounds limits'!$B$2:$B$50, 0), MATCH(AV$4,'Detected Compounds limits'!$B$2:$H$2,0))</f>
        <v>5.0000000000000002E-5</v>
      </c>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4"/>
      <c r="CC131" s="54"/>
      <c r="CD131" s="54"/>
      <c r="CE131" s="54"/>
      <c r="CF131" s="54"/>
      <c r="CG131" s="56" t="s">
        <v>209</v>
      </c>
      <c r="CH131" s="54"/>
      <c r="CI131" s="54"/>
      <c r="CJ131" s="54"/>
      <c r="CK131" s="52"/>
      <c r="CL131" s="52"/>
      <c r="CM131" s="52"/>
      <c r="CN131" s="52"/>
    </row>
    <row r="132" spans="1:92" x14ac:dyDescent="0.25">
      <c r="A132" s="51"/>
      <c r="B132" s="51"/>
      <c r="C132" s="51"/>
      <c r="D132" s="51"/>
      <c r="E132" s="51"/>
      <c r="F132" s="51"/>
      <c r="G132" s="51"/>
      <c r="H132" s="51"/>
      <c r="I132" s="51"/>
      <c r="J132" s="51"/>
      <c r="K132" s="27"/>
      <c r="L132" s="27"/>
      <c r="M132" s="27"/>
      <c r="N132" s="27"/>
      <c r="O132" s="27"/>
      <c r="P132" s="27"/>
      <c r="Q132" s="27"/>
      <c r="R132" s="27"/>
      <c r="S132" s="27"/>
      <c r="T132" s="27"/>
      <c r="U132" s="52"/>
      <c r="V132" s="80" t="str">
        <f>INDEX('Detected Compounds limits'!$B$2:$I$50, MATCH($Y132,'Detected Compounds limits'!$B$2:$B$50, 0), MATCH(V$4,'Detected Compounds limits'!$B$2:$I$2,0))</f>
        <v xml:space="preserve"> </v>
      </c>
      <c r="W132" s="80" t="s">
        <v>118</v>
      </c>
      <c r="X132" s="81"/>
      <c r="Y132" s="82" t="s">
        <v>39</v>
      </c>
      <c r="Z132" s="80"/>
      <c r="AA132" s="80">
        <v>1.1000000000000001</v>
      </c>
      <c r="AB132" s="80">
        <v>1.4</v>
      </c>
      <c r="AC132" s="80"/>
      <c r="AD132" s="80"/>
      <c r="AE132" s="80"/>
      <c r="AF132" s="80">
        <v>2.5000000000000001E-3</v>
      </c>
      <c r="AG132" s="80"/>
      <c r="AH132" s="80"/>
      <c r="AI132" s="80">
        <f>INDEX('Detected Compounds limits'!$B$2:$H$50, MATCH($Y132,'Detected Compounds limits'!$B$2:$B$50, 0), MATCH(AI$1,'Detected Compounds limits'!$B$2:$H$2,0))</f>
        <v>0.1</v>
      </c>
      <c r="AJ132" s="52"/>
      <c r="AK132" s="80"/>
      <c r="AL132" s="80">
        <v>1.1000000000000001</v>
      </c>
      <c r="AM132" s="80">
        <v>1.4</v>
      </c>
      <c r="AN132" s="80"/>
      <c r="AO132" s="80"/>
      <c r="AP132" s="80"/>
      <c r="AQ132" s="80">
        <v>2.5000000000000001E-3</v>
      </c>
      <c r="AR132" s="80"/>
      <c r="AS132" s="80"/>
      <c r="AT132" s="110">
        <f>INDEX('Detected Compounds limits'!$B$2:$H$50, MATCH($Y132,'Detected Compounds limits'!$B$2:$B$50, 0), MATCH(AT$1,'Detected Compounds limits'!$B$2:$H$2,0))</f>
        <v>1.6999999999999999E-3</v>
      </c>
      <c r="AU132" s="52"/>
      <c r="AV132" s="80">
        <f>INDEX('Detected Compounds limits'!$B$2:$H$50, MATCH($Y132,'Detected Compounds limits'!$B$2:$B$50, 0), MATCH(AV$4,'Detected Compounds limits'!$B$2:$H$2,0))</f>
        <v>2.5000000000000001E-3</v>
      </c>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5"/>
      <c r="CC132" s="55"/>
      <c r="CD132" s="55"/>
      <c r="CE132" s="55"/>
      <c r="CF132" s="55"/>
      <c r="CG132" s="55"/>
      <c r="CH132" s="55" t="s">
        <v>209</v>
      </c>
      <c r="CI132" s="55"/>
      <c r="CJ132" s="55"/>
      <c r="CK132" s="52"/>
      <c r="CL132" s="52"/>
      <c r="CM132" s="52"/>
      <c r="CN132" s="52"/>
    </row>
    <row r="133" spans="1:92" x14ac:dyDescent="0.25">
      <c r="A133" s="51"/>
      <c r="B133" s="51"/>
      <c r="C133" s="51"/>
      <c r="D133" s="51"/>
      <c r="E133" s="51"/>
      <c r="F133" s="51"/>
      <c r="G133" s="51"/>
      <c r="H133" s="51"/>
      <c r="I133" s="51"/>
      <c r="J133" s="51"/>
      <c r="K133" s="27"/>
      <c r="L133" s="27"/>
      <c r="M133" s="27"/>
      <c r="N133" s="27"/>
      <c r="O133" s="27"/>
      <c r="P133" s="27"/>
      <c r="Q133" s="27"/>
      <c r="R133" s="27"/>
      <c r="S133" s="27"/>
      <c r="T133" s="27"/>
      <c r="U133" s="52"/>
      <c r="V133" s="80" t="str">
        <f>INDEX('Detected Compounds limits'!$B$2:$I$50, MATCH($Y133,'Detected Compounds limits'!$B$2:$B$50, 0), MATCH(V$4,'Detected Compounds limits'!$B$2:$I$2,0))</f>
        <v xml:space="preserve"> </v>
      </c>
      <c r="W133" s="87"/>
      <c r="X133" s="81"/>
      <c r="Y133" s="82" t="s">
        <v>43</v>
      </c>
      <c r="Z133" s="80"/>
      <c r="AA133" s="80"/>
      <c r="AB133" s="80">
        <v>2.5000000000000001E-3</v>
      </c>
      <c r="AC133" s="80"/>
      <c r="AD133" s="80"/>
      <c r="AE133" s="80">
        <v>2.5000000000000001E-3</v>
      </c>
      <c r="AF133" s="80">
        <v>2.5000000000000001E-3</v>
      </c>
      <c r="AG133" s="80">
        <v>2.5000000000000001E-3</v>
      </c>
      <c r="AH133" s="80">
        <v>2.5000000000000001E-3</v>
      </c>
      <c r="AI133" s="80">
        <f>INDEX('Detected Compounds limits'!$B$2:$H$50, MATCH($Y133,'Detected Compounds limits'!$B$2:$B$50, 0), MATCH(AI$1,'Detected Compounds limits'!$B$2:$H$2,0))</f>
        <v>0.1</v>
      </c>
      <c r="AJ133" s="52"/>
      <c r="AK133" s="80"/>
      <c r="AL133" s="80"/>
      <c r="AM133" s="80">
        <v>2.5000000000000001E-3</v>
      </c>
      <c r="AN133" s="80"/>
      <c r="AO133" s="80"/>
      <c r="AP133" s="80">
        <v>2.5000000000000001E-3</v>
      </c>
      <c r="AQ133" s="80">
        <v>2.5000000000000001E-3</v>
      </c>
      <c r="AR133" s="80">
        <v>2.5000000000000001E-3</v>
      </c>
      <c r="AS133" s="80">
        <v>2.5000000000000001E-3</v>
      </c>
      <c r="AT133" s="110">
        <f>INDEX('Detected Compounds limits'!$B$2:$H$50, MATCH($Y133,'Detected Compounds limits'!$B$2:$B$50, 0), MATCH(AT$1,'Detected Compounds limits'!$B$2:$H$2,0))</f>
        <v>5.4000000000000003E-3</v>
      </c>
      <c r="AU133" s="52"/>
      <c r="AV133" s="80">
        <f>INDEX('Detected Compounds limits'!$B$2:$H$50, MATCH($Y133,'Detected Compounds limits'!$B$2:$B$50, 0), MATCH(AV$4,'Detected Compounds limits'!$B$2:$H$2,0))</f>
        <v>2.5000000000000001E-3</v>
      </c>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5"/>
      <c r="CC133" s="55"/>
      <c r="CD133" s="55" t="s">
        <v>209</v>
      </c>
      <c r="CE133" s="55"/>
      <c r="CF133" s="55"/>
      <c r="CG133" s="55" t="s">
        <v>209</v>
      </c>
      <c r="CH133" s="55" t="s">
        <v>209</v>
      </c>
      <c r="CI133" s="55" t="s">
        <v>209</v>
      </c>
      <c r="CJ133" s="55" t="s">
        <v>209</v>
      </c>
      <c r="CK133" s="52"/>
      <c r="CL133" s="52"/>
      <c r="CM133" s="52"/>
      <c r="CN133" s="52"/>
    </row>
    <row r="134" spans="1:92" x14ac:dyDescent="0.25">
      <c r="A134" s="51"/>
      <c r="B134" s="51"/>
      <c r="C134" s="51"/>
      <c r="D134" s="51"/>
      <c r="E134" s="51"/>
      <c r="F134" s="51"/>
      <c r="G134" s="51"/>
      <c r="H134" s="51"/>
      <c r="I134" s="51"/>
      <c r="J134" s="51"/>
      <c r="K134" s="27"/>
      <c r="L134" s="27"/>
      <c r="M134" s="27"/>
      <c r="N134" s="27"/>
      <c r="O134" s="27"/>
      <c r="P134" s="27"/>
      <c r="Q134" s="27"/>
      <c r="R134" s="27"/>
      <c r="S134" s="27"/>
      <c r="T134" s="27"/>
      <c r="U134" s="52"/>
      <c r="V134" s="80" t="str">
        <f>INDEX('Detected Compounds limits'!$B$2:$I$50, MATCH($Y134,'Detected Compounds limits'!$B$2:$B$50, 0), MATCH(V$4,'Detected Compounds limits'!$B$2:$I$2,0))</f>
        <v xml:space="preserve"> </v>
      </c>
      <c r="W134" s="80" t="s">
        <v>118</v>
      </c>
      <c r="X134" s="81"/>
      <c r="Y134" s="82" t="s">
        <v>65</v>
      </c>
      <c r="Z134" s="80"/>
      <c r="AA134" s="80"/>
      <c r="AB134" s="80">
        <v>2.6000000000000003E-4</v>
      </c>
      <c r="AC134" s="80"/>
      <c r="AD134" s="80"/>
      <c r="AE134" s="80">
        <v>2.9999999999999997E-5</v>
      </c>
      <c r="AF134" s="80"/>
      <c r="AG134" s="80"/>
      <c r="AH134" s="80"/>
      <c r="AI134" s="80">
        <f>INDEX('Detected Compounds limits'!$B$2:$H$50, MATCH($Y134,'Detected Compounds limits'!$B$2:$B$50, 0), MATCH(AI$1,'Detected Compounds limits'!$B$2:$H$2,0))</f>
        <v>0.1</v>
      </c>
      <c r="AJ134" s="52"/>
      <c r="AK134" s="80"/>
      <c r="AL134" s="80"/>
      <c r="AM134" s="80">
        <v>2.6000000000000003E-4</v>
      </c>
      <c r="AN134" s="80"/>
      <c r="AO134" s="80"/>
      <c r="AP134" s="80">
        <v>2.9999999999999997E-5</v>
      </c>
      <c r="AQ134" s="80"/>
      <c r="AR134" s="80"/>
      <c r="AS134" s="80"/>
      <c r="AT134" s="110">
        <f>INDEX('Detected Compounds limits'!$B$2:$H$50, MATCH($Y134,'Detected Compounds limits'!$B$2:$B$50, 0), MATCH(AT$1,'Detected Compounds limits'!$B$2:$H$2,0))</f>
        <v>0.1</v>
      </c>
      <c r="AU134" s="52"/>
      <c r="AV134" s="80">
        <f>INDEX('Detected Compounds limits'!$B$2:$H$50, MATCH($Y134,'Detected Compounds limits'!$B$2:$B$50, 0), MATCH(AV$4,'Detected Compounds limits'!$B$2:$H$2,0))</f>
        <v>3.0000000000000001E-5</v>
      </c>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4"/>
      <c r="CC134" s="54"/>
      <c r="CD134" s="54"/>
      <c r="CE134" s="54"/>
      <c r="CF134" s="54"/>
      <c r="CG134" s="56" t="s">
        <v>209</v>
      </c>
      <c r="CH134" s="54"/>
      <c r="CI134" s="54"/>
      <c r="CJ134" s="54"/>
      <c r="CK134" s="52"/>
      <c r="CL134" s="52"/>
      <c r="CM134" s="52"/>
      <c r="CN134" s="52"/>
    </row>
    <row r="135" spans="1:92" x14ac:dyDescent="0.25">
      <c r="A135" s="51"/>
      <c r="B135" s="51"/>
      <c r="C135" s="51"/>
      <c r="D135" s="51"/>
      <c r="E135" s="51"/>
      <c r="F135" s="51"/>
      <c r="G135" s="51"/>
      <c r="H135" s="51"/>
      <c r="I135" s="51"/>
      <c r="J135" s="51"/>
      <c r="K135" s="27"/>
      <c r="L135" s="27"/>
      <c r="M135" s="27"/>
      <c r="N135" s="27"/>
      <c r="O135" s="27"/>
      <c r="P135" s="27"/>
      <c r="Q135" s="27"/>
      <c r="R135" s="27"/>
      <c r="S135" s="27"/>
      <c r="T135" s="27"/>
      <c r="U135" s="52"/>
      <c r="V135" s="80" t="str">
        <f>INDEX('Detected Compounds limits'!$B$2:$I$50, MATCH($Y135,'Detected Compounds limits'!$B$2:$B$50, 0), MATCH(V$4,'Detected Compounds limits'!$B$2:$I$2,0))</f>
        <v xml:space="preserve"> </v>
      </c>
      <c r="W135" s="80" t="s">
        <v>118</v>
      </c>
      <c r="X135" s="81"/>
      <c r="Y135" s="82" t="s">
        <v>46</v>
      </c>
      <c r="Z135" s="80"/>
      <c r="AA135" s="80"/>
      <c r="AB135" s="80">
        <v>4.0999999999999999E-4</v>
      </c>
      <c r="AC135" s="80">
        <v>5.0000000000000002E-5</v>
      </c>
      <c r="AD135" s="80"/>
      <c r="AE135" s="80"/>
      <c r="AF135" s="80"/>
      <c r="AG135" s="80"/>
      <c r="AH135" s="80"/>
      <c r="AI135" s="80">
        <f>INDEX('Detected Compounds limits'!$B$2:$H$50, MATCH($Y135,'Detected Compounds limits'!$B$2:$B$50, 0), MATCH(AI$1,'Detected Compounds limits'!$B$2:$H$2,0))</f>
        <v>0.1</v>
      </c>
      <c r="AJ135" s="52"/>
      <c r="AK135" s="80"/>
      <c r="AL135" s="80"/>
      <c r="AM135" s="80">
        <v>4.0999999999999999E-4</v>
      </c>
      <c r="AN135" s="80">
        <v>5.0000000000000002E-5</v>
      </c>
      <c r="AO135" s="80"/>
      <c r="AP135" s="80"/>
      <c r="AQ135" s="80"/>
      <c r="AR135" s="80"/>
      <c r="AS135" s="80"/>
      <c r="AT135" s="110">
        <f>INDEX('Detected Compounds limits'!$B$2:$H$50, MATCH($Y135,'Detected Compounds limits'!$B$2:$B$50, 0), MATCH(AT$1,'Detected Compounds limits'!$B$2:$H$2,0))</f>
        <v>7.6999999999999996E-4</v>
      </c>
      <c r="AU135" s="52"/>
      <c r="AV135" s="80">
        <f>INDEX('Detected Compounds limits'!$B$2:$H$50, MATCH($Y135,'Detected Compounds limits'!$B$2:$B$50, 0), MATCH(AV$4,'Detected Compounds limits'!$B$2:$H$2,0))</f>
        <v>5.0000000000000002E-5</v>
      </c>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5"/>
      <c r="CC135" s="55"/>
      <c r="CD135" s="55"/>
      <c r="CE135" s="55" t="s">
        <v>209</v>
      </c>
      <c r="CF135" s="55"/>
      <c r="CG135" s="55"/>
      <c r="CH135" s="55"/>
      <c r="CI135" s="55"/>
      <c r="CJ135" s="55"/>
      <c r="CK135" s="52"/>
      <c r="CL135" s="52"/>
      <c r="CM135" s="52"/>
      <c r="CN135" s="52"/>
    </row>
    <row r="136" spans="1:92" x14ac:dyDescent="0.25">
      <c r="A136" s="51"/>
      <c r="B136" s="51"/>
      <c r="C136" s="51"/>
      <c r="D136" s="51"/>
      <c r="E136" s="51"/>
      <c r="F136" s="51"/>
      <c r="G136" s="51"/>
      <c r="H136" s="51"/>
      <c r="I136" s="51"/>
      <c r="J136" s="51"/>
      <c r="K136" s="27"/>
      <c r="L136" s="27"/>
      <c r="M136" s="27"/>
      <c r="N136" s="27"/>
      <c r="O136" s="27"/>
      <c r="P136" s="27"/>
      <c r="Q136" s="27"/>
      <c r="R136" s="27"/>
      <c r="S136" s="27"/>
      <c r="T136" s="27"/>
      <c r="U136" s="52"/>
      <c r="V136" s="80" t="str">
        <f>INDEX('Detected Compounds limits'!$B$2:$I$50, MATCH($Y136,'Detected Compounds limits'!$B$2:$B$50, 0), MATCH(V$4,'Detected Compounds limits'!$B$2:$I$2,0))</f>
        <v xml:space="preserve"> </v>
      </c>
      <c r="W136" s="80"/>
      <c r="X136" s="81"/>
      <c r="Y136" s="82" t="s">
        <v>53</v>
      </c>
      <c r="Z136" s="80"/>
      <c r="AA136" s="80"/>
      <c r="AB136" s="80">
        <v>4.0000000000000002E-4</v>
      </c>
      <c r="AC136" s="80"/>
      <c r="AD136" s="80"/>
      <c r="AE136" s="80"/>
      <c r="AF136" s="80"/>
      <c r="AG136" s="80"/>
      <c r="AH136" s="80">
        <v>2.0000000000000002E-5</v>
      </c>
      <c r="AI136" s="80">
        <f>INDEX('Detected Compounds limits'!$B$2:$H$50, MATCH($Y136,'Detected Compounds limits'!$B$2:$B$50, 0), MATCH(AI$1,'Detected Compounds limits'!$B$2:$H$2,0))</f>
        <v>0.1</v>
      </c>
      <c r="AJ136" s="52"/>
      <c r="AK136" s="80"/>
      <c r="AL136" s="80"/>
      <c r="AM136" s="80">
        <v>4.0000000000000002E-4</v>
      </c>
      <c r="AN136" s="80"/>
      <c r="AO136" s="80"/>
      <c r="AP136" s="80"/>
      <c r="AQ136" s="80"/>
      <c r="AR136" s="80"/>
      <c r="AS136" s="80">
        <v>2.0000000000000002E-5</v>
      </c>
      <c r="AT136" s="110">
        <f>INDEX('Detected Compounds limits'!$B$2:$H$50, MATCH($Y136,'Detected Compounds limits'!$B$2:$B$50, 0), MATCH(AT$1,'Detected Compounds limits'!$B$2:$H$2,0))</f>
        <v>2.1999999999999999E-5</v>
      </c>
      <c r="AU136" s="52"/>
      <c r="AV136" s="80">
        <f>INDEX('Detected Compounds limits'!$B$2:$H$50, MATCH($Y136,'Detected Compounds limits'!$B$2:$B$50, 0), MATCH(AV$4,'Detected Compounds limits'!$B$2:$H$2,0))</f>
        <v>2.0000000000000002E-5</v>
      </c>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5"/>
      <c r="CC136" s="55"/>
      <c r="CD136" s="55"/>
      <c r="CE136" s="55"/>
      <c r="CF136" s="55"/>
      <c r="CG136" s="55"/>
      <c r="CH136" s="55"/>
      <c r="CI136" s="55"/>
      <c r="CJ136" s="55" t="s">
        <v>209</v>
      </c>
      <c r="CK136" s="52"/>
      <c r="CL136" s="52"/>
      <c r="CM136" s="52"/>
      <c r="CN136" s="52"/>
    </row>
    <row r="137" spans="1:92" x14ac:dyDescent="0.25">
      <c r="A137" s="51"/>
      <c r="B137" s="51"/>
      <c r="C137" s="51"/>
      <c r="D137" s="51"/>
      <c r="E137" s="51"/>
      <c r="F137" s="51"/>
      <c r="G137" s="51"/>
      <c r="H137" s="51"/>
      <c r="I137" s="51"/>
      <c r="J137" s="51"/>
      <c r="K137" s="27"/>
      <c r="L137" s="27"/>
      <c r="M137" s="27"/>
      <c r="N137" s="27"/>
      <c r="O137" s="27"/>
      <c r="P137" s="27"/>
      <c r="Q137" s="27"/>
      <c r="R137" s="27"/>
      <c r="S137" s="27"/>
      <c r="T137" s="27"/>
      <c r="U137" s="52"/>
      <c r="V137" s="80" t="str">
        <f>INDEX('Detected Compounds limits'!$B$2:$I$50, MATCH($Y137,'Detected Compounds limits'!$B$2:$B$50, 0), MATCH(V$4,'Detected Compounds limits'!$B$2:$I$2,0))</f>
        <v>x</v>
      </c>
      <c r="W137" s="80"/>
      <c r="X137" s="81"/>
      <c r="Y137" s="82" t="s">
        <v>63</v>
      </c>
      <c r="Z137" s="80">
        <v>0.02</v>
      </c>
      <c r="AA137" s="80"/>
      <c r="AB137" s="80"/>
      <c r="AC137" s="80"/>
      <c r="AD137" s="80"/>
      <c r="AE137" s="80"/>
      <c r="AF137" s="80"/>
      <c r="AG137" s="80"/>
      <c r="AH137" s="80"/>
      <c r="AI137" s="80">
        <f>INDEX('Detected Compounds limits'!$B$2:$H$50, MATCH($Y137,'Detected Compounds limits'!$B$2:$B$50, 0), MATCH(AI$1,'Detected Compounds limits'!$B$2:$H$2,0))</f>
        <v>10</v>
      </c>
      <c r="AJ137" s="52"/>
      <c r="AK137" s="80">
        <v>0.02</v>
      </c>
      <c r="AL137" s="80"/>
      <c r="AM137" s="80"/>
      <c r="AN137" s="80"/>
      <c r="AO137" s="80"/>
      <c r="AP137" s="80"/>
      <c r="AQ137" s="80"/>
      <c r="AR137" s="80"/>
      <c r="AS137" s="80"/>
      <c r="AT137" s="110">
        <f>INDEX('Detected Compounds limits'!$B$2:$H$50, MATCH($Y137,'Detected Compounds limits'!$B$2:$B$50, 0), MATCH(AT$1,'Detected Compounds limits'!$B$2:$H$2,0))</f>
        <v>21.7</v>
      </c>
      <c r="AU137" s="52"/>
      <c r="AV137" s="80">
        <f>INDEX('Detected Compounds limits'!$B$2:$H$50, MATCH($Y137,'Detected Compounds limits'!$B$2:$B$50, 0), MATCH(AV$4,'Detected Compounds limits'!$B$2:$H$2,0))</f>
        <v>0.02</v>
      </c>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4" t="s">
        <v>209</v>
      </c>
      <c r="CC137" s="54"/>
      <c r="CD137" s="54"/>
      <c r="CE137" s="54"/>
      <c r="CF137" s="54"/>
      <c r="CG137" s="56"/>
      <c r="CH137" s="54"/>
      <c r="CI137" s="54"/>
      <c r="CJ137" s="54"/>
      <c r="CK137" s="52"/>
      <c r="CL137" s="52"/>
      <c r="CM137" s="52"/>
      <c r="CN137" s="52"/>
    </row>
    <row r="138" spans="1:92" x14ac:dyDescent="0.25">
      <c r="A138" s="51"/>
      <c r="B138" s="51"/>
      <c r="C138" s="51"/>
      <c r="D138" s="51"/>
      <c r="E138" s="51"/>
      <c r="F138" s="51"/>
      <c r="G138" s="51"/>
      <c r="H138" s="51"/>
      <c r="I138" s="51"/>
      <c r="J138" s="51"/>
      <c r="K138" s="27"/>
      <c r="L138" s="27"/>
      <c r="M138" s="27"/>
      <c r="N138" s="27"/>
      <c r="O138" s="27"/>
      <c r="P138" s="27"/>
      <c r="Q138" s="27"/>
      <c r="R138" s="27"/>
      <c r="S138" s="27"/>
      <c r="T138" s="27"/>
      <c r="U138" s="52"/>
      <c r="V138" s="80" t="str">
        <f>INDEX('Detected Compounds limits'!$B$2:$I$50, MATCH($Y138,'Detected Compounds limits'!$B$2:$B$50, 0), MATCH(V$4,'Detected Compounds limits'!$B$2:$I$2,0))</f>
        <v xml:space="preserve"> </v>
      </c>
      <c r="W138" s="80"/>
      <c r="X138" s="81"/>
      <c r="Y138" s="82" t="s">
        <v>73</v>
      </c>
      <c r="Z138" s="80"/>
      <c r="AA138" s="80">
        <v>1.4999999999999999E-4</v>
      </c>
      <c r="AB138" s="80">
        <v>1.2999999999999999E-3</v>
      </c>
      <c r="AC138" s="80"/>
      <c r="AD138" s="80"/>
      <c r="AE138" s="80"/>
      <c r="AF138" s="80"/>
      <c r="AG138" s="80"/>
      <c r="AH138" s="80"/>
      <c r="AI138" s="80">
        <f>INDEX('Detected Compounds limits'!$B$2:$H$50, MATCH($Y138,'Detected Compounds limits'!$B$2:$B$50, 0), MATCH(AI$1,'Detected Compounds limits'!$B$2:$H$2,0))</f>
        <v>0.1</v>
      </c>
      <c r="AJ138" s="52"/>
      <c r="AK138" s="80"/>
      <c r="AL138" s="80">
        <v>1.4999999999999999E-4</v>
      </c>
      <c r="AM138" s="80">
        <v>1.2999999999999999E-3</v>
      </c>
      <c r="AN138" s="80"/>
      <c r="AO138" s="80"/>
      <c r="AP138" s="80"/>
      <c r="AQ138" s="80"/>
      <c r="AR138" s="80"/>
      <c r="AS138" s="80"/>
      <c r="AT138" s="110">
        <f>INDEX('Detected Compounds limits'!$B$2:$H$50, MATCH($Y138,'Detected Compounds limits'!$B$2:$B$50, 0), MATCH(AT$1,'Detected Compounds limits'!$B$2:$H$2,0))</f>
        <v>2.7E-4</v>
      </c>
      <c r="AU138" s="52"/>
      <c r="AV138" s="80">
        <f>INDEX('Detected Compounds limits'!$B$2:$H$50, MATCH($Y138,'Detected Compounds limits'!$B$2:$B$50, 0), MATCH(AV$4,'Detected Compounds limits'!$B$2:$H$2,0))</f>
        <v>1E-4</v>
      </c>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5"/>
      <c r="CC138" s="55"/>
      <c r="CD138" s="55"/>
      <c r="CE138" s="55"/>
      <c r="CF138" s="55"/>
      <c r="CG138" s="55"/>
      <c r="CH138" s="55"/>
      <c r="CI138" s="55"/>
      <c r="CJ138" s="55"/>
      <c r="CK138" s="52"/>
      <c r="CL138" s="52"/>
      <c r="CM138" s="52"/>
      <c r="CN138" s="52"/>
    </row>
    <row r="139" spans="1:92" x14ac:dyDescent="0.25">
      <c r="A139" s="51"/>
      <c r="B139" s="51"/>
      <c r="C139" s="51"/>
      <c r="D139" s="51"/>
      <c r="E139" s="51"/>
      <c r="F139" s="51"/>
      <c r="G139" s="51"/>
      <c r="H139" s="51"/>
      <c r="I139" s="51"/>
      <c r="J139" s="51"/>
      <c r="K139" s="27"/>
      <c r="L139" s="27"/>
      <c r="M139" s="27"/>
      <c r="N139" s="27"/>
      <c r="O139" s="27"/>
      <c r="P139" s="27"/>
      <c r="Q139" s="27"/>
      <c r="R139" s="27"/>
      <c r="S139" s="27"/>
      <c r="T139" s="27"/>
      <c r="U139" s="52"/>
      <c r="V139" s="80" t="str">
        <f>INDEX('Detected Compounds limits'!$B$2:$I$50, MATCH($Y139,'Detected Compounds limits'!$B$2:$B$50, 0), MATCH(V$4,'Detected Compounds limits'!$B$2:$I$2,0))</f>
        <v xml:space="preserve"> </v>
      </c>
      <c r="W139" s="80"/>
      <c r="X139" s="81"/>
      <c r="Y139" s="82" t="s">
        <v>77</v>
      </c>
      <c r="Z139" s="80"/>
      <c r="AA139" s="80">
        <v>1.1999999999999999E-4</v>
      </c>
      <c r="AB139" s="80">
        <v>4.2999999999999999E-4</v>
      </c>
      <c r="AC139" s="80"/>
      <c r="AD139" s="80"/>
      <c r="AE139" s="80"/>
      <c r="AF139" s="80"/>
      <c r="AG139" s="80"/>
      <c r="AH139" s="80"/>
      <c r="AI139" s="80">
        <f>INDEX('Detected Compounds limits'!$B$2:$H$50, MATCH($Y139,'Detected Compounds limits'!$B$2:$B$50, 0), MATCH(AI$1,'Detected Compounds limits'!$B$2:$H$2,0))</f>
        <v>0.1</v>
      </c>
      <c r="AJ139" s="52"/>
      <c r="AK139" s="80"/>
      <c r="AL139" s="80">
        <v>1.1999999999999999E-4</v>
      </c>
      <c r="AM139" s="80">
        <v>4.2999999999999999E-4</v>
      </c>
      <c r="AN139" s="80"/>
      <c r="AO139" s="80"/>
      <c r="AP139" s="80"/>
      <c r="AQ139" s="80"/>
      <c r="AR139" s="80"/>
      <c r="AS139" s="80"/>
      <c r="AT139" s="110">
        <f>INDEX('Detected Compounds limits'!$B$2:$H$50, MATCH($Y139,'Detected Compounds limits'!$B$2:$B$50, 0), MATCH(AT$1,'Detected Compounds limits'!$B$2:$H$2,0))</f>
        <v>1.5999999999999999E-5</v>
      </c>
      <c r="AU139" s="52"/>
      <c r="AV139" s="80">
        <f>INDEX('Detected Compounds limits'!$B$2:$H$50, MATCH($Y139,'Detected Compounds limits'!$B$2:$B$50, 0), MATCH(AV$4,'Detected Compounds limits'!$B$2:$H$2,0))</f>
        <v>3.0000000000000001E-5</v>
      </c>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5"/>
      <c r="CC139" s="55"/>
      <c r="CD139" s="55"/>
      <c r="CE139" s="55"/>
      <c r="CF139" s="55"/>
      <c r="CG139" s="55"/>
      <c r="CH139" s="55"/>
      <c r="CI139" s="55"/>
      <c r="CJ139" s="55"/>
      <c r="CK139" s="52"/>
      <c r="CL139" s="52"/>
      <c r="CM139" s="52"/>
      <c r="CN139" s="52"/>
    </row>
    <row r="140" spans="1:92" x14ac:dyDescent="0.25">
      <c r="A140" s="51"/>
      <c r="B140" s="51"/>
      <c r="C140" s="51"/>
      <c r="D140" s="51"/>
      <c r="E140" s="51"/>
      <c r="F140" s="51"/>
      <c r="G140" s="51"/>
      <c r="H140" s="51"/>
      <c r="I140" s="51"/>
      <c r="J140" s="51"/>
      <c r="K140" s="27"/>
      <c r="L140" s="27"/>
      <c r="M140" s="27"/>
      <c r="N140" s="27"/>
      <c r="O140" s="27"/>
      <c r="P140" s="27"/>
      <c r="Q140" s="27"/>
      <c r="R140" s="27"/>
      <c r="S140" s="27"/>
      <c r="T140" s="27"/>
      <c r="U140" s="52"/>
      <c r="V140" s="80" t="str">
        <f>INDEX('Detected Compounds limits'!$B$2:$I$50, MATCH($Y140,'Detected Compounds limits'!$B$2:$B$50, 0), MATCH(V$4,'Detected Compounds limits'!$B$2:$I$2,0))</f>
        <v>x</v>
      </c>
      <c r="W140" s="80"/>
      <c r="X140" s="81"/>
      <c r="Y140" s="82" t="s">
        <v>88</v>
      </c>
      <c r="Z140" s="80">
        <v>0.02</v>
      </c>
      <c r="AA140" s="80"/>
      <c r="AB140" s="80"/>
      <c r="AC140" s="80"/>
      <c r="AD140" s="80"/>
      <c r="AE140" s="80"/>
      <c r="AF140" s="80"/>
      <c r="AG140" s="80"/>
      <c r="AH140" s="80"/>
      <c r="AI140" s="80">
        <f>INDEX('Detected Compounds limits'!$B$2:$H$50, MATCH($Y140,'Detected Compounds limits'!$B$2:$B$50, 0), MATCH(AI$1,'Detected Compounds limits'!$B$2:$H$2,0))</f>
        <v>10</v>
      </c>
      <c r="AJ140" s="52"/>
      <c r="AK140" s="80">
        <v>0.02</v>
      </c>
      <c r="AL140" s="80"/>
      <c r="AM140" s="80"/>
      <c r="AN140" s="80"/>
      <c r="AO140" s="80"/>
      <c r="AP140" s="80"/>
      <c r="AQ140" s="80"/>
      <c r="AR140" s="80"/>
      <c r="AS140" s="80"/>
      <c r="AT140" s="110">
        <f>INDEX('Detected Compounds limits'!$B$2:$H$50, MATCH($Y140,'Detected Compounds limits'!$B$2:$B$50, 0), MATCH(AT$1,'Detected Compounds limits'!$B$2:$H$2,0))</f>
        <v>10</v>
      </c>
      <c r="AU140" s="52"/>
      <c r="AV140" s="80">
        <f>INDEX('Detected Compounds limits'!$B$2:$H$50, MATCH($Y140,'Detected Compounds limits'!$B$2:$B$50, 0), MATCH(AV$4,'Detected Compounds limits'!$B$2:$H$2,0))</f>
        <v>0.02</v>
      </c>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4" t="s">
        <v>209</v>
      </c>
      <c r="CC140" s="54"/>
      <c r="CD140" s="54"/>
      <c r="CE140" s="54"/>
      <c r="CF140" s="54"/>
      <c r="CG140" s="56"/>
      <c r="CH140" s="54"/>
      <c r="CI140" s="54"/>
      <c r="CJ140" s="54"/>
      <c r="CK140" s="52"/>
      <c r="CL140" s="52"/>
      <c r="CM140" s="52"/>
      <c r="CN140" s="52"/>
    </row>
    <row r="141" spans="1:92" x14ac:dyDescent="0.25">
      <c r="A141" s="51"/>
      <c r="B141" s="51"/>
      <c r="C141" s="51"/>
      <c r="D141" s="51"/>
      <c r="E141" s="51"/>
      <c r="F141" s="51"/>
      <c r="G141" s="51"/>
      <c r="H141" s="51"/>
      <c r="I141" s="51"/>
      <c r="J141" s="51"/>
      <c r="K141" s="27"/>
      <c r="L141" s="27"/>
      <c r="M141" s="27"/>
      <c r="N141" s="27"/>
      <c r="O141" s="27"/>
      <c r="P141" s="27"/>
      <c r="Q141" s="27"/>
      <c r="R141" s="27"/>
      <c r="S141" s="27"/>
      <c r="T141" s="27"/>
      <c r="U141" s="52"/>
      <c r="V141" s="80" t="str">
        <f>INDEX('Detected Compounds limits'!$B$2:$I$50, MATCH($Y141,'Detected Compounds limits'!$B$2:$B$50, 0), MATCH(V$4,'Detected Compounds limits'!$B$2:$I$2,0))</f>
        <v xml:space="preserve"> </v>
      </c>
      <c r="W141" s="80" t="s">
        <v>118</v>
      </c>
      <c r="X141" s="81"/>
      <c r="Y141" s="82" t="s">
        <v>91</v>
      </c>
      <c r="Z141" s="80"/>
      <c r="AA141" s="80">
        <v>4.6999999999999997E-5</v>
      </c>
      <c r="AB141" s="80">
        <v>3.2000000000000003E-4</v>
      </c>
      <c r="AC141" s="80"/>
      <c r="AD141" s="80"/>
      <c r="AE141" s="80"/>
      <c r="AF141" s="80"/>
      <c r="AG141" s="80"/>
      <c r="AH141" s="80"/>
      <c r="AI141" s="80">
        <f>INDEX('Detected Compounds limits'!$B$2:$H$50, MATCH($Y141,'Detected Compounds limits'!$B$2:$B$50, 0), MATCH(AI$1,'Detected Compounds limits'!$B$2:$H$2,0))</f>
        <v>0.1</v>
      </c>
      <c r="AJ141" s="52"/>
      <c r="AK141" s="80"/>
      <c r="AL141" s="80">
        <v>4.6999999999999997E-5</v>
      </c>
      <c r="AM141" s="80">
        <v>3.2000000000000003E-4</v>
      </c>
      <c r="AN141" s="80"/>
      <c r="AO141" s="80"/>
      <c r="AP141" s="80"/>
      <c r="AQ141" s="80"/>
      <c r="AR141" s="80"/>
      <c r="AS141" s="80"/>
      <c r="AT141" s="110">
        <f>INDEX('Detected Compounds limits'!$B$2:$H$50, MATCH($Y141,'Detected Compounds limits'!$B$2:$B$50, 0), MATCH(AT$1,'Detected Compounds limits'!$B$2:$H$2,0))</f>
        <v>0.1</v>
      </c>
      <c r="AU141" s="52"/>
      <c r="AV141" s="80">
        <f>INDEX('Detected Compounds limits'!$B$2:$H$50, MATCH($Y141,'Detected Compounds limits'!$B$2:$B$50, 0), MATCH(AV$4,'Detected Compounds limits'!$B$2:$H$2,0))</f>
        <v>3.0000000000000001E-5</v>
      </c>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5"/>
      <c r="CC141" s="55"/>
      <c r="CD141" s="55"/>
      <c r="CE141" s="55"/>
      <c r="CF141" s="55"/>
      <c r="CG141" s="55"/>
      <c r="CH141" s="55"/>
      <c r="CI141" s="55"/>
      <c r="CJ141" s="55"/>
      <c r="CK141" s="52"/>
      <c r="CL141" s="52"/>
      <c r="CM141" s="52"/>
      <c r="CN141" s="52"/>
    </row>
    <row r="142" spans="1:92" x14ac:dyDescent="0.25">
      <c r="A142" s="51"/>
      <c r="B142" s="51"/>
      <c r="C142" s="51"/>
      <c r="D142" s="51"/>
      <c r="E142" s="51"/>
      <c r="F142" s="51"/>
      <c r="G142" s="51"/>
      <c r="H142" s="51"/>
      <c r="I142" s="51"/>
      <c r="J142" s="51"/>
      <c r="K142" s="27"/>
      <c r="L142" s="27"/>
      <c r="M142" s="27"/>
      <c r="N142" s="27"/>
      <c r="O142" s="27"/>
      <c r="P142" s="27"/>
      <c r="Q142" s="27"/>
      <c r="R142" s="27"/>
      <c r="S142" s="27"/>
      <c r="T142" s="27"/>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111"/>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3"/>
      <c r="CC142" s="53"/>
      <c r="CD142" s="53"/>
      <c r="CE142" s="53"/>
      <c r="CF142" s="53"/>
      <c r="CG142" s="53"/>
      <c r="CH142" s="53"/>
      <c r="CI142" s="53"/>
      <c r="CJ142" s="53"/>
      <c r="CK142" s="52"/>
      <c r="CL142" s="52"/>
      <c r="CM142" s="52"/>
      <c r="CN142" s="52"/>
    </row>
    <row r="143" spans="1:92" x14ac:dyDescent="0.25">
      <c r="A143" s="51"/>
      <c r="B143" s="51"/>
      <c r="C143" s="51"/>
      <c r="D143" s="51"/>
      <c r="E143" s="51"/>
      <c r="F143" s="51"/>
      <c r="G143" s="51"/>
      <c r="H143" s="51"/>
      <c r="I143" s="51"/>
      <c r="J143" s="51"/>
      <c r="K143" s="27"/>
      <c r="L143" s="27"/>
      <c r="M143" s="27"/>
      <c r="N143" s="27"/>
      <c r="O143" s="27"/>
      <c r="P143" s="27"/>
      <c r="Q143" s="27"/>
      <c r="R143" s="27"/>
      <c r="S143" s="27"/>
      <c r="T143" s="27"/>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111"/>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3"/>
      <c r="CC143" s="53"/>
      <c r="CD143" s="53"/>
      <c r="CE143" s="53"/>
      <c r="CF143" s="53"/>
      <c r="CG143" s="53"/>
      <c r="CH143" s="53"/>
      <c r="CI143" s="53"/>
      <c r="CJ143" s="53"/>
      <c r="CK143" s="52"/>
      <c r="CL143" s="52"/>
      <c r="CM143" s="52"/>
      <c r="CN143" s="52"/>
    </row>
    <row r="144" spans="1:92" x14ac:dyDescent="0.25">
      <c r="A144" s="51"/>
      <c r="B144" s="51"/>
      <c r="C144" s="51"/>
      <c r="D144" s="51"/>
      <c r="E144" s="51"/>
      <c r="F144" s="51"/>
      <c r="G144" s="51"/>
      <c r="H144" s="51"/>
      <c r="I144" s="51"/>
      <c r="J144" s="51"/>
      <c r="K144" s="27"/>
      <c r="L144" s="27"/>
      <c r="M144" s="27"/>
      <c r="N144" s="27"/>
      <c r="O144" s="27"/>
      <c r="P144" s="27"/>
      <c r="Q144" s="27"/>
      <c r="R144" s="27"/>
      <c r="S144" s="27"/>
      <c r="T144" s="27"/>
      <c r="U144" s="52"/>
      <c r="V144" s="52"/>
      <c r="W144" s="52"/>
      <c r="X144" s="52"/>
      <c r="Y144" s="52" t="str">
        <f>Y121</f>
        <v xml:space="preserve"> Hauptwiler Weiher</v>
      </c>
      <c r="Z144" s="91" t="str">
        <f>Z122</f>
        <v>30/03</v>
      </c>
      <c r="AA144" s="91" t="str">
        <f t="shared" ref="AA144:AH144" si="42">AA122</f>
        <v>27/04</v>
      </c>
      <c r="AB144" s="91" t="str">
        <f t="shared" si="42"/>
        <v>25/05</v>
      </c>
      <c r="AC144" s="91" t="str">
        <f t="shared" si="42"/>
        <v>22/06</v>
      </c>
      <c r="AD144" s="91" t="str">
        <f t="shared" si="42"/>
        <v>21/07</v>
      </c>
      <c r="AE144" s="91" t="str">
        <f t="shared" si="42"/>
        <v>17/08</v>
      </c>
      <c r="AF144" s="91" t="str">
        <f t="shared" si="42"/>
        <v>13/09</v>
      </c>
      <c r="AG144" s="91" t="str">
        <f t="shared" si="42"/>
        <v>12/10</v>
      </c>
      <c r="AH144" s="91" t="str">
        <f t="shared" si="42"/>
        <v>08/11</v>
      </c>
      <c r="AI144" s="84"/>
      <c r="AJ144" s="84"/>
      <c r="AK144" s="91" t="str">
        <f>AK122</f>
        <v>30/03</v>
      </c>
      <c r="AL144" s="91" t="str">
        <f t="shared" ref="AL144:AS144" si="43">AL122</f>
        <v>27/04</v>
      </c>
      <c r="AM144" s="91" t="str">
        <f t="shared" si="43"/>
        <v>25/05</v>
      </c>
      <c r="AN144" s="91" t="str">
        <f t="shared" si="43"/>
        <v>22/06</v>
      </c>
      <c r="AO144" s="91" t="str">
        <f t="shared" si="43"/>
        <v>21/07</v>
      </c>
      <c r="AP144" s="91" t="str">
        <f t="shared" si="43"/>
        <v>17/08</v>
      </c>
      <c r="AQ144" s="91" t="str">
        <f t="shared" si="43"/>
        <v>13/09</v>
      </c>
      <c r="AR144" s="91" t="str">
        <f t="shared" si="43"/>
        <v>12/10</v>
      </c>
      <c r="AS144" s="91" t="str">
        <f t="shared" si="43"/>
        <v>08/11</v>
      </c>
      <c r="AT144" s="111"/>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3"/>
      <c r="CC144" s="53"/>
      <c r="CD144" s="53"/>
      <c r="CE144" s="53"/>
      <c r="CF144" s="53"/>
      <c r="CG144" s="53"/>
      <c r="CH144" s="53"/>
      <c r="CI144" s="53"/>
      <c r="CJ144" s="53"/>
      <c r="CK144" s="52"/>
      <c r="CL144" s="52"/>
      <c r="CM144" s="52"/>
      <c r="CN144" s="52"/>
    </row>
    <row r="145" spans="1:92" x14ac:dyDescent="0.25">
      <c r="A145" s="51"/>
      <c r="B145" s="51"/>
      <c r="C145" s="51"/>
      <c r="D145" s="51"/>
      <c r="E145" s="51"/>
      <c r="F145" s="51"/>
      <c r="G145" s="51"/>
      <c r="H145" s="51"/>
      <c r="I145" s="51"/>
      <c r="J145" s="51"/>
      <c r="K145" s="27"/>
      <c r="L145" s="27"/>
      <c r="M145" s="27"/>
      <c r="N145" s="27"/>
      <c r="O145" s="27"/>
      <c r="P145" s="27"/>
      <c r="Q145" s="27"/>
      <c r="R145" s="27"/>
      <c r="S145" s="27"/>
      <c r="T145" s="27"/>
      <c r="U145" s="52"/>
      <c r="V145" s="52"/>
      <c r="W145" s="52"/>
      <c r="X145" s="52"/>
      <c r="Y145" s="46" t="s">
        <v>212</v>
      </c>
      <c r="Z145" s="91">
        <f t="shared" ref="Z145:AH145" si="44">SUMPRODUCT(($V123:$V141&lt;&gt;"x")*($X123:$X141&lt;&gt;"x")*(CB123:CB141="&lt;")*(Z123:Z141&gt;$AI123:$AI141))</f>
        <v>0</v>
      </c>
      <c r="AA145" s="91">
        <f t="shared" si="44"/>
        <v>0</v>
      </c>
      <c r="AB145" s="91">
        <f t="shared" si="44"/>
        <v>0</v>
      </c>
      <c r="AC145" s="91">
        <f t="shared" si="44"/>
        <v>0</v>
      </c>
      <c r="AD145" s="91">
        <f t="shared" si="44"/>
        <v>0</v>
      </c>
      <c r="AE145" s="91">
        <f t="shared" si="44"/>
        <v>0</v>
      </c>
      <c r="AF145" s="91">
        <f t="shared" si="44"/>
        <v>0</v>
      </c>
      <c r="AG145" s="91">
        <f t="shared" si="44"/>
        <v>0</v>
      </c>
      <c r="AH145" s="91">
        <f t="shared" si="44"/>
        <v>0</v>
      </c>
      <c r="AI145" s="52"/>
      <c r="AJ145" s="52"/>
      <c r="AK145" s="91">
        <f t="shared" ref="AK145:AS145" si="45">SUMPRODUCT(($V123:$V141&lt;&gt;"x")*($X123:$X141&lt;&gt;"x")*(CB123:CB141="&lt;")*(AK123:AK141&gt;$AT123:$AT141))</f>
        <v>0</v>
      </c>
      <c r="AL145" s="91">
        <f t="shared" si="45"/>
        <v>0</v>
      </c>
      <c r="AM145" s="91">
        <f t="shared" si="45"/>
        <v>0</v>
      </c>
      <c r="AN145" s="91">
        <f t="shared" si="45"/>
        <v>0</v>
      </c>
      <c r="AO145" s="91">
        <f t="shared" si="45"/>
        <v>0</v>
      </c>
      <c r="AP145" s="91">
        <f t="shared" si="45"/>
        <v>1</v>
      </c>
      <c r="AQ145" s="91">
        <f t="shared" si="45"/>
        <v>1</v>
      </c>
      <c r="AR145" s="91">
        <f t="shared" si="45"/>
        <v>0</v>
      </c>
      <c r="AS145" s="91">
        <f t="shared" si="45"/>
        <v>0</v>
      </c>
      <c r="AT145" s="111"/>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3"/>
      <c r="CC145" s="53"/>
      <c r="CD145" s="53"/>
      <c r="CE145" s="53"/>
      <c r="CF145" s="53"/>
      <c r="CG145" s="53"/>
      <c r="CH145" s="53"/>
      <c r="CI145" s="53"/>
      <c r="CJ145" s="53"/>
      <c r="CK145" s="52"/>
      <c r="CL145" s="52"/>
      <c r="CM145" s="52"/>
      <c r="CN145" s="52"/>
    </row>
    <row r="146" spans="1:92" x14ac:dyDescent="0.25">
      <c r="A146" s="51"/>
      <c r="B146" s="51"/>
      <c r="C146" s="51"/>
      <c r="D146" s="51"/>
      <c r="E146" s="51"/>
      <c r="F146" s="51"/>
      <c r="G146" s="51"/>
      <c r="H146" s="51"/>
      <c r="I146" s="51"/>
      <c r="J146" s="51"/>
      <c r="K146" s="27"/>
      <c r="L146" s="27"/>
      <c r="M146" s="27"/>
      <c r="N146" s="27"/>
      <c r="O146" s="27"/>
      <c r="P146" s="27"/>
      <c r="Q146" s="27"/>
      <c r="R146" s="27"/>
      <c r="S146" s="27"/>
      <c r="T146" s="27"/>
      <c r="U146" s="52"/>
      <c r="V146" s="52"/>
      <c r="W146" s="52"/>
      <c r="X146" s="52"/>
      <c r="Y146" s="45" t="s">
        <v>201</v>
      </c>
      <c r="Z146" s="91">
        <f t="shared" ref="Z146:AH146" si="46">SUMPRODUCT(($V123:$V141&lt;&gt;"x")*($X123:$X141&lt;&gt;"x")*(CB123:CB141&lt;&gt;"&lt;")*(Z123:Z141&gt;$AI123:$AI141))</f>
        <v>0</v>
      </c>
      <c r="AA146" s="91">
        <f t="shared" si="46"/>
        <v>1</v>
      </c>
      <c r="AB146" s="91">
        <f t="shared" si="46"/>
        <v>3</v>
      </c>
      <c r="AC146" s="91">
        <f t="shared" si="46"/>
        <v>0</v>
      </c>
      <c r="AD146" s="91">
        <f t="shared" si="46"/>
        <v>0</v>
      </c>
      <c r="AE146" s="91">
        <f t="shared" si="46"/>
        <v>0</v>
      </c>
      <c r="AF146" s="91">
        <f t="shared" si="46"/>
        <v>0</v>
      </c>
      <c r="AG146" s="91">
        <f t="shared" si="46"/>
        <v>0</v>
      </c>
      <c r="AH146" s="91">
        <f t="shared" si="46"/>
        <v>1</v>
      </c>
      <c r="AI146" s="52"/>
      <c r="AJ146" s="52"/>
      <c r="AK146" s="91">
        <f t="shared" ref="AK146:AS146" si="47">SUMPRODUCT(($V123:$V141&lt;&gt;"x")*($X123:$X141&lt;&gt;"x")*(CB123:CB141&lt;&gt;"&lt;")*(AK123:AK141&gt;$AT123:$AT141))</f>
        <v>0</v>
      </c>
      <c r="AL146" s="91">
        <f t="shared" si="47"/>
        <v>3</v>
      </c>
      <c r="AM146" s="91">
        <f t="shared" si="47"/>
        <v>9</v>
      </c>
      <c r="AN146" s="91">
        <f t="shared" si="47"/>
        <v>0</v>
      </c>
      <c r="AO146" s="91">
        <f t="shared" si="47"/>
        <v>0</v>
      </c>
      <c r="AP146" s="91">
        <f t="shared" si="47"/>
        <v>0</v>
      </c>
      <c r="AQ146" s="91">
        <f t="shared" si="47"/>
        <v>0</v>
      </c>
      <c r="AR146" s="91">
        <f t="shared" si="47"/>
        <v>0</v>
      </c>
      <c r="AS146" s="91">
        <f t="shared" si="47"/>
        <v>2</v>
      </c>
      <c r="AT146" s="111"/>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3"/>
      <c r="CC146" s="53"/>
      <c r="CD146" s="53"/>
      <c r="CE146" s="53"/>
      <c r="CF146" s="53"/>
      <c r="CG146" s="53"/>
      <c r="CH146" s="53"/>
      <c r="CI146" s="53"/>
      <c r="CJ146" s="53"/>
      <c r="CK146" s="52"/>
      <c r="CL146" s="52"/>
      <c r="CM146" s="52"/>
      <c r="CN146" s="52"/>
    </row>
    <row r="147" spans="1:92" x14ac:dyDescent="0.25">
      <c r="A147" s="51"/>
      <c r="B147" s="51"/>
      <c r="C147" s="51"/>
      <c r="D147" s="51"/>
      <c r="E147" s="51"/>
      <c r="F147" s="51"/>
      <c r="G147" s="51"/>
      <c r="H147" s="51"/>
      <c r="I147" s="51"/>
      <c r="J147" s="51"/>
      <c r="K147" s="27"/>
      <c r="L147" s="27"/>
      <c r="M147" s="27"/>
      <c r="N147" s="27"/>
      <c r="O147" s="27"/>
      <c r="P147" s="27"/>
      <c r="Q147" s="27"/>
      <c r="R147" s="27"/>
      <c r="S147" s="27"/>
      <c r="T147" s="27"/>
      <c r="U147" s="52"/>
      <c r="V147" s="52"/>
      <c r="W147" s="52"/>
      <c r="X147" s="52"/>
      <c r="Y147" s="40" t="s">
        <v>211</v>
      </c>
      <c r="Z147" s="91">
        <f t="shared" ref="Z147:AH147" si="48">SUMPRODUCT((Z123:Z141&gt;=$AV123:$AV141)*($V123:$V141&lt;&gt;"x")*($X123:$X141&lt;&gt;"x")*(CB123:CB141&lt;&gt;"&lt;")*(Z123:Z141&lt;=$AI123:$AI141))</f>
        <v>1</v>
      </c>
      <c r="AA147" s="91">
        <f t="shared" si="48"/>
        <v>7</v>
      </c>
      <c r="AB147" s="91">
        <f t="shared" si="48"/>
        <v>10</v>
      </c>
      <c r="AC147" s="91">
        <f t="shared" si="48"/>
        <v>1</v>
      </c>
      <c r="AD147" s="91">
        <f t="shared" si="48"/>
        <v>0</v>
      </c>
      <c r="AE147" s="91">
        <f t="shared" si="48"/>
        <v>0</v>
      </c>
      <c r="AF147" s="91">
        <f t="shared" si="48"/>
        <v>0</v>
      </c>
      <c r="AG147" s="91">
        <f t="shared" si="48"/>
        <v>0</v>
      </c>
      <c r="AH147" s="91">
        <f t="shared" si="48"/>
        <v>2</v>
      </c>
      <c r="AI147" s="52"/>
      <c r="AJ147" s="52"/>
      <c r="AK147" s="91">
        <f t="shared" ref="AK147:AS147" si="49">SUMPRODUCT((AK123:AK141&gt;=$AV123:$AV141)*($V123:$V141&lt;&gt;"x")*($X123:$X141&lt;&gt;"x")*(CB123:CB141&lt;&gt;"&lt;")*(AK123:AK141&lt;=$AT123:$AT141))</f>
        <v>1</v>
      </c>
      <c r="AL147" s="91">
        <f t="shared" si="49"/>
        <v>5</v>
      </c>
      <c r="AM147" s="91">
        <f t="shared" si="49"/>
        <v>4</v>
      </c>
      <c r="AN147" s="91">
        <f t="shared" si="49"/>
        <v>1</v>
      </c>
      <c r="AO147" s="91">
        <f t="shared" si="49"/>
        <v>0</v>
      </c>
      <c r="AP147" s="91">
        <f t="shared" si="49"/>
        <v>0</v>
      </c>
      <c r="AQ147" s="91">
        <f t="shared" si="49"/>
        <v>0</v>
      </c>
      <c r="AR147" s="91">
        <f t="shared" si="49"/>
        <v>0</v>
      </c>
      <c r="AS147" s="91">
        <f t="shared" si="49"/>
        <v>1</v>
      </c>
      <c r="AT147" s="111"/>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3"/>
      <c r="CC147" s="53"/>
      <c r="CD147" s="53"/>
      <c r="CE147" s="53"/>
      <c r="CF147" s="53"/>
      <c r="CG147" s="53"/>
      <c r="CH147" s="53"/>
      <c r="CI147" s="53"/>
      <c r="CJ147" s="53"/>
      <c r="CK147" s="52"/>
      <c r="CL147" s="52"/>
      <c r="CM147" s="52"/>
      <c r="CN147" s="52"/>
    </row>
    <row r="148" spans="1:92" x14ac:dyDescent="0.25">
      <c r="A148" s="51"/>
      <c r="B148" s="51"/>
      <c r="C148" s="51"/>
      <c r="D148" s="51"/>
      <c r="E148" s="51"/>
      <c r="F148" s="51"/>
      <c r="G148" s="51"/>
      <c r="H148" s="51"/>
      <c r="I148" s="51"/>
      <c r="J148" s="51"/>
      <c r="K148" s="27"/>
      <c r="L148" s="27"/>
      <c r="M148" s="27"/>
      <c r="N148" s="27"/>
      <c r="O148" s="27"/>
      <c r="P148" s="27"/>
      <c r="Q148" s="27"/>
      <c r="R148" s="27"/>
      <c r="S148" s="27"/>
      <c r="T148" s="27"/>
      <c r="U148" s="52"/>
      <c r="V148" s="52"/>
      <c r="W148" s="52"/>
      <c r="X148" s="52"/>
      <c r="Y148" s="27" t="s">
        <v>202</v>
      </c>
      <c r="Z148" s="92">
        <f t="shared" ref="Z148:AH148" si="50">SUMPRODUCT(($V123:$V141&lt;&gt;"x")*($X123:$X141&lt;&gt;"x")*(Z123:Z141&gt;0)*(CB123:CB141="&lt;")*(Z123:Z141&lt;=$AV123:$AV141)*(Z123:Z141&lt;=$AI123:$AI141))</f>
        <v>0</v>
      </c>
      <c r="AA148" s="92">
        <f t="shared" si="50"/>
        <v>2</v>
      </c>
      <c r="AB148" s="92">
        <f t="shared" si="50"/>
        <v>1</v>
      </c>
      <c r="AC148" s="92">
        <f t="shared" si="50"/>
        <v>1</v>
      </c>
      <c r="AD148" s="92">
        <f t="shared" si="50"/>
        <v>0</v>
      </c>
      <c r="AE148" s="92">
        <f t="shared" si="50"/>
        <v>5</v>
      </c>
      <c r="AF148" s="92">
        <f t="shared" si="50"/>
        <v>2</v>
      </c>
      <c r="AG148" s="92">
        <f t="shared" si="50"/>
        <v>1</v>
      </c>
      <c r="AH148" s="92">
        <f t="shared" si="50"/>
        <v>2</v>
      </c>
      <c r="AI148" s="52"/>
      <c r="AJ148" s="52"/>
      <c r="AK148" s="92">
        <f t="shared" ref="AK148:AS148" si="51">SUMPRODUCT(($V123:$V141&lt;&gt;"x")*($X123:$X141&lt;&gt;"x")*(AK123:AK141&gt;0)*(CB123:CB141="&lt;")*(AK123:AK141&lt;=$AV123:$AV141)*(AK123:AK141&lt;=$AT123:$AT141))</f>
        <v>0</v>
      </c>
      <c r="AL148" s="92">
        <f t="shared" si="51"/>
        <v>2</v>
      </c>
      <c r="AM148" s="92">
        <f t="shared" si="51"/>
        <v>1</v>
      </c>
      <c r="AN148" s="92">
        <f t="shared" si="51"/>
        <v>1</v>
      </c>
      <c r="AO148" s="92">
        <f t="shared" si="51"/>
        <v>0</v>
      </c>
      <c r="AP148" s="92">
        <f t="shared" si="51"/>
        <v>4</v>
      </c>
      <c r="AQ148" s="92">
        <f t="shared" si="51"/>
        <v>1</v>
      </c>
      <c r="AR148" s="92">
        <f t="shared" si="51"/>
        <v>1</v>
      </c>
      <c r="AS148" s="92">
        <f t="shared" si="51"/>
        <v>2</v>
      </c>
      <c r="AT148" s="111"/>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3"/>
      <c r="CC148" s="53"/>
      <c r="CD148" s="53"/>
      <c r="CE148" s="53"/>
      <c r="CF148" s="53"/>
      <c r="CG148" s="53"/>
      <c r="CH148" s="53"/>
      <c r="CI148" s="53"/>
      <c r="CJ148" s="53"/>
      <c r="CK148" s="52"/>
      <c r="CL148" s="52"/>
      <c r="CM148" s="52"/>
      <c r="CN148" s="52"/>
    </row>
    <row r="149" spans="1:92" x14ac:dyDescent="0.25">
      <c r="A149" s="51"/>
      <c r="B149" s="51"/>
      <c r="C149" s="51"/>
      <c r="D149" s="51"/>
      <c r="E149" s="51"/>
      <c r="F149" s="51"/>
      <c r="G149" s="51"/>
      <c r="H149" s="51"/>
      <c r="I149" s="51"/>
      <c r="J149" s="51"/>
      <c r="K149" s="27"/>
      <c r="L149" s="27"/>
      <c r="M149" s="27"/>
      <c r="N149" s="27"/>
      <c r="O149" s="27"/>
      <c r="P149" s="27"/>
      <c r="Q149" s="27"/>
      <c r="R149" s="27"/>
      <c r="S149" s="27"/>
      <c r="T149" s="27"/>
      <c r="U149" s="52"/>
      <c r="V149" s="52"/>
      <c r="W149" s="52"/>
      <c r="X149" s="52"/>
      <c r="Y149" s="38" t="s">
        <v>123</v>
      </c>
      <c r="Z149" s="91">
        <f>SUMPRODUCT(($V123:$V141="x")*(Z123:Z141&gt;0))</f>
        <v>4</v>
      </c>
      <c r="AA149" s="91">
        <f t="shared" ref="AA149:AH149" si="52">SUMPRODUCT(($V123:$V141="x")*(AA123:AA141&gt;0))</f>
        <v>1</v>
      </c>
      <c r="AB149" s="91">
        <f t="shared" si="52"/>
        <v>1</v>
      </c>
      <c r="AC149" s="91">
        <f t="shared" si="52"/>
        <v>1</v>
      </c>
      <c r="AD149" s="91">
        <f t="shared" si="52"/>
        <v>1</v>
      </c>
      <c r="AE149" s="91">
        <f t="shared" si="52"/>
        <v>1</v>
      </c>
      <c r="AF149" s="91">
        <f t="shared" si="52"/>
        <v>1</v>
      </c>
      <c r="AG149" s="91">
        <f t="shared" si="52"/>
        <v>1</v>
      </c>
      <c r="AH149" s="91">
        <f t="shared" si="52"/>
        <v>1</v>
      </c>
      <c r="AI149" s="52"/>
      <c r="AJ149" s="52"/>
      <c r="AK149" s="91">
        <f>SUMPRODUCT(($V123:$V141="x")*(AK123:AK141&gt;0))</f>
        <v>4</v>
      </c>
      <c r="AL149" s="91">
        <f t="shared" ref="AL149:AS149" si="53">SUMPRODUCT(($V123:$V141="x")*(AL123:AL141&gt;0))</f>
        <v>1</v>
      </c>
      <c r="AM149" s="91">
        <f t="shared" si="53"/>
        <v>1</v>
      </c>
      <c r="AN149" s="91">
        <f t="shared" si="53"/>
        <v>1</v>
      </c>
      <c r="AO149" s="91">
        <f t="shared" si="53"/>
        <v>1</v>
      </c>
      <c r="AP149" s="91">
        <f t="shared" si="53"/>
        <v>1</v>
      </c>
      <c r="AQ149" s="91">
        <f t="shared" si="53"/>
        <v>1</v>
      </c>
      <c r="AR149" s="91">
        <f t="shared" si="53"/>
        <v>1</v>
      </c>
      <c r="AS149" s="91">
        <f t="shared" si="53"/>
        <v>1</v>
      </c>
      <c r="AT149" s="111"/>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3"/>
      <c r="CC149" s="53"/>
      <c r="CD149" s="53"/>
      <c r="CE149" s="53"/>
      <c r="CF149" s="53"/>
      <c r="CG149" s="53"/>
      <c r="CH149" s="53"/>
      <c r="CI149" s="53"/>
      <c r="CJ149" s="53"/>
      <c r="CK149" s="52"/>
      <c r="CL149" s="52"/>
      <c r="CM149" s="52"/>
      <c r="CN149" s="52"/>
    </row>
    <row r="150" spans="1:92" x14ac:dyDescent="0.25">
      <c r="A150" s="51"/>
      <c r="B150" s="51"/>
      <c r="C150" s="51"/>
      <c r="D150" s="51"/>
      <c r="E150" s="51"/>
      <c r="F150" s="51"/>
      <c r="G150" s="51"/>
      <c r="H150" s="51"/>
      <c r="I150" s="51"/>
      <c r="J150" s="51"/>
      <c r="K150" s="27"/>
      <c r="L150" s="27"/>
      <c r="M150" s="27"/>
      <c r="N150" s="27"/>
      <c r="O150" s="27"/>
      <c r="P150" s="27"/>
      <c r="Q150" s="27"/>
      <c r="R150" s="27"/>
      <c r="S150" s="27"/>
      <c r="T150" s="27"/>
      <c r="U150" s="52"/>
      <c r="V150" s="52"/>
      <c r="W150" s="52"/>
      <c r="X150" s="52"/>
      <c r="Y150" s="39" t="s">
        <v>223</v>
      </c>
      <c r="Z150" s="52"/>
      <c r="AA150" s="52"/>
      <c r="AB150" s="52"/>
      <c r="AC150" s="52"/>
      <c r="AD150" s="52"/>
      <c r="AE150" s="52"/>
      <c r="AF150" s="52"/>
      <c r="AG150" s="52"/>
      <c r="AH150" s="52"/>
      <c r="AI150" s="52"/>
      <c r="AJ150" s="52"/>
      <c r="AK150" s="52"/>
      <c r="AL150" s="52"/>
      <c r="AM150" s="52"/>
      <c r="AN150" s="52"/>
      <c r="AO150" s="52"/>
      <c r="AP150" s="52"/>
      <c r="AQ150" s="52"/>
      <c r="AR150" s="52"/>
      <c r="AS150" s="52"/>
      <c r="AT150" s="111"/>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3"/>
      <c r="CC150" s="53"/>
      <c r="CD150" s="53"/>
      <c r="CE150" s="53"/>
      <c r="CF150" s="53"/>
      <c r="CG150" s="53"/>
      <c r="CH150" s="53"/>
      <c r="CI150" s="53"/>
      <c r="CJ150" s="53"/>
      <c r="CK150" s="52"/>
      <c r="CL150" s="52"/>
      <c r="CM150" s="52"/>
      <c r="CN150" s="52"/>
    </row>
    <row r="151" spans="1:92" x14ac:dyDescent="0.25">
      <c r="A151" s="51"/>
      <c r="B151" s="51"/>
      <c r="C151" s="51"/>
      <c r="D151" s="51"/>
      <c r="E151" s="51"/>
      <c r="F151" s="51"/>
      <c r="G151" s="51"/>
      <c r="H151" s="51"/>
      <c r="I151" s="51"/>
      <c r="J151" s="51"/>
      <c r="K151" s="27"/>
      <c r="L151" s="27"/>
      <c r="M151" s="27"/>
      <c r="N151" s="27"/>
      <c r="O151" s="27"/>
      <c r="P151" s="27"/>
      <c r="Q151" s="27"/>
      <c r="R151" s="27"/>
      <c r="S151" s="27"/>
      <c r="T151" s="27"/>
      <c r="U151" s="52"/>
      <c r="V151" s="52"/>
      <c r="W151" s="52"/>
      <c r="X151" s="52"/>
      <c r="Y151" s="52" t="s">
        <v>222</v>
      </c>
      <c r="Z151" s="52">
        <f>SUM(Z145:Z149)</f>
        <v>5</v>
      </c>
      <c r="AA151" s="52">
        <f t="shared" ref="AA151:AH151" si="54">SUM(AA145:AA149)</f>
        <v>11</v>
      </c>
      <c r="AB151" s="52">
        <f t="shared" si="54"/>
        <v>15</v>
      </c>
      <c r="AC151" s="52">
        <f t="shared" si="54"/>
        <v>3</v>
      </c>
      <c r="AD151" s="52">
        <f t="shared" si="54"/>
        <v>1</v>
      </c>
      <c r="AE151" s="52">
        <f t="shared" si="54"/>
        <v>6</v>
      </c>
      <c r="AF151" s="52">
        <f t="shared" si="54"/>
        <v>3</v>
      </c>
      <c r="AG151" s="52">
        <f t="shared" si="54"/>
        <v>2</v>
      </c>
      <c r="AH151" s="52">
        <f t="shared" si="54"/>
        <v>6</v>
      </c>
      <c r="AI151" s="52"/>
      <c r="AJ151" s="52"/>
      <c r="AK151" s="52">
        <f>SUM(AK145:AK149)</f>
        <v>5</v>
      </c>
      <c r="AL151" s="52">
        <f t="shared" ref="AL151:AS151" si="55">SUM(AL145:AL149)</f>
        <v>11</v>
      </c>
      <c r="AM151" s="52">
        <f t="shared" si="55"/>
        <v>15</v>
      </c>
      <c r="AN151" s="52">
        <f t="shared" si="55"/>
        <v>3</v>
      </c>
      <c r="AO151" s="52">
        <f t="shared" si="55"/>
        <v>1</v>
      </c>
      <c r="AP151" s="52">
        <f t="shared" si="55"/>
        <v>6</v>
      </c>
      <c r="AQ151" s="52">
        <f t="shared" si="55"/>
        <v>3</v>
      </c>
      <c r="AR151" s="52">
        <f t="shared" si="55"/>
        <v>2</v>
      </c>
      <c r="AS151" s="52">
        <f t="shared" si="55"/>
        <v>6</v>
      </c>
      <c r="AT151" s="111"/>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3"/>
      <c r="CC151" s="53"/>
      <c r="CD151" s="53"/>
      <c r="CE151" s="53"/>
      <c r="CF151" s="53"/>
      <c r="CG151" s="53"/>
      <c r="CH151" s="53"/>
      <c r="CI151" s="53"/>
      <c r="CJ151" s="53"/>
      <c r="CK151" s="52"/>
      <c r="CL151" s="52"/>
      <c r="CM151" s="52"/>
      <c r="CN151" s="52"/>
    </row>
    <row r="152" spans="1:92" x14ac:dyDescent="0.25">
      <c r="A152" s="51"/>
      <c r="B152" s="51"/>
      <c r="C152" s="51"/>
      <c r="D152" s="51"/>
      <c r="E152" s="51"/>
      <c r="F152" s="51"/>
      <c r="G152" s="51"/>
      <c r="H152" s="51"/>
      <c r="I152" s="51"/>
      <c r="J152" s="51"/>
      <c r="K152" s="27"/>
      <c r="L152" s="27"/>
      <c r="M152" s="27"/>
      <c r="N152" s="27"/>
      <c r="O152" s="27"/>
      <c r="P152" s="27"/>
      <c r="Q152" s="27"/>
      <c r="R152" s="27"/>
      <c r="S152" s="27"/>
      <c r="T152" s="27"/>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111"/>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3"/>
      <c r="CC152" s="53"/>
      <c r="CD152" s="53"/>
      <c r="CE152" s="53"/>
      <c r="CF152" s="53"/>
      <c r="CG152" s="53"/>
      <c r="CH152" s="53"/>
      <c r="CI152" s="53"/>
      <c r="CJ152" s="53"/>
      <c r="CK152" s="52"/>
      <c r="CL152" s="52"/>
      <c r="CM152" s="52"/>
      <c r="CN152" s="52"/>
    </row>
    <row r="153" spans="1:92" x14ac:dyDescent="0.25">
      <c r="A153" s="51"/>
      <c r="B153" s="51"/>
      <c r="C153" s="51"/>
      <c r="D153" s="51"/>
      <c r="E153" s="51"/>
      <c r="F153" s="51"/>
      <c r="G153" s="51"/>
      <c r="H153" s="51"/>
      <c r="I153" s="51"/>
      <c r="J153" s="51"/>
      <c r="K153" s="27"/>
      <c r="L153" s="27"/>
      <c r="M153" s="27"/>
      <c r="N153" s="27"/>
      <c r="O153" s="27"/>
      <c r="P153" s="27"/>
      <c r="Q153" s="27"/>
      <c r="R153" s="27"/>
      <c r="S153" s="27"/>
      <c r="T153" s="27"/>
      <c r="U153" s="52"/>
      <c r="V153" s="52"/>
      <c r="W153" s="52"/>
      <c r="X153" s="52"/>
      <c r="Y153" s="52"/>
      <c r="Z153" s="84"/>
      <c r="AA153" s="84"/>
      <c r="AB153" s="84"/>
      <c r="AC153" s="84"/>
      <c r="AD153" s="84"/>
      <c r="AE153" s="84"/>
      <c r="AF153" s="84"/>
      <c r="AG153" s="84"/>
      <c r="AH153" s="84"/>
      <c r="AI153" s="52"/>
      <c r="AJ153" s="52"/>
      <c r="AK153" s="84"/>
      <c r="AL153" s="84"/>
      <c r="AM153" s="84"/>
      <c r="AN153" s="84"/>
      <c r="AO153" s="84"/>
      <c r="AP153" s="84"/>
      <c r="AQ153" s="84"/>
      <c r="AR153" s="84"/>
      <c r="AS153" s="84"/>
      <c r="AT153" s="111"/>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3"/>
      <c r="CC153" s="53"/>
      <c r="CD153" s="53"/>
      <c r="CE153" s="53"/>
      <c r="CF153" s="53"/>
      <c r="CG153" s="53"/>
      <c r="CH153" s="53"/>
      <c r="CI153" s="53"/>
      <c r="CJ153" s="53"/>
      <c r="CK153" s="52"/>
      <c r="CL153" s="52"/>
      <c r="CM153" s="52"/>
      <c r="CN153" s="52"/>
    </row>
    <row r="154" spans="1:92" x14ac:dyDescent="0.25">
      <c r="A154" s="51"/>
      <c r="B154" s="51"/>
      <c r="C154" s="51"/>
      <c r="D154" s="51"/>
      <c r="E154" s="51"/>
      <c r="F154" s="51"/>
      <c r="G154" s="51"/>
      <c r="H154" s="51"/>
      <c r="I154" s="51"/>
      <c r="J154" s="51"/>
      <c r="K154" s="27"/>
      <c r="L154" s="27"/>
      <c r="M154" s="27"/>
      <c r="N154" s="27"/>
      <c r="O154" s="27"/>
      <c r="P154" s="27"/>
      <c r="Q154" s="27"/>
      <c r="R154" s="27"/>
      <c r="S154" s="27"/>
      <c r="T154" s="27"/>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111"/>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3"/>
      <c r="CC154" s="53"/>
      <c r="CD154" s="53"/>
      <c r="CE154" s="53"/>
      <c r="CF154" s="53"/>
      <c r="CG154" s="53"/>
      <c r="CH154" s="53"/>
      <c r="CI154" s="53"/>
      <c r="CJ154" s="53"/>
      <c r="CK154" s="52"/>
      <c r="CL154" s="52"/>
      <c r="CM154" s="52"/>
      <c r="CN154" s="52"/>
    </row>
    <row r="155" spans="1:92" ht="26.25" x14ac:dyDescent="0.4">
      <c r="A155" s="51"/>
      <c r="B155" s="51"/>
      <c r="C155" s="51"/>
      <c r="D155" s="51"/>
      <c r="E155" s="51"/>
      <c r="F155" s="51"/>
      <c r="G155" s="51"/>
      <c r="H155" s="51"/>
      <c r="I155" s="51"/>
      <c r="J155" s="51"/>
      <c r="K155" s="27"/>
      <c r="L155" s="27"/>
      <c r="M155" s="27"/>
      <c r="N155" s="27"/>
      <c r="O155" s="27"/>
      <c r="P155" s="27"/>
      <c r="Q155" s="27"/>
      <c r="R155" s="27"/>
      <c r="S155" s="27"/>
      <c r="T155" s="27"/>
      <c r="U155" s="52"/>
      <c r="V155" s="97"/>
      <c r="W155" s="52" t="s">
        <v>164</v>
      </c>
      <c r="X155" s="52"/>
      <c r="Y155" s="74" t="s">
        <v>110</v>
      </c>
      <c r="Z155" s="75"/>
      <c r="AA155" s="75"/>
      <c r="AB155" s="75"/>
      <c r="AC155" s="75"/>
      <c r="AD155" s="75"/>
      <c r="AE155" s="75"/>
      <c r="AF155" s="75"/>
      <c r="AG155" s="75"/>
      <c r="AH155" s="96" t="s">
        <v>105</v>
      </c>
      <c r="AI155" s="95"/>
      <c r="AJ155" s="52"/>
      <c r="AK155" s="75"/>
      <c r="AL155" s="75"/>
      <c r="AM155" s="75"/>
      <c r="AN155" s="75"/>
      <c r="AO155" s="75"/>
      <c r="AP155" s="75"/>
      <c r="AQ155" s="75"/>
      <c r="AR155" s="75"/>
      <c r="AS155" s="75" t="s">
        <v>105</v>
      </c>
      <c r="AT155" s="108"/>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3"/>
      <c r="CC155" s="53"/>
      <c r="CD155" s="53"/>
      <c r="CE155" s="53"/>
      <c r="CF155" s="53"/>
      <c r="CG155" s="53"/>
      <c r="CH155" s="53"/>
      <c r="CI155" s="53"/>
      <c r="CJ155" s="53"/>
      <c r="CK155" s="52"/>
      <c r="CL155" s="52"/>
      <c r="CM155" s="52"/>
      <c r="CN155" s="52"/>
    </row>
    <row r="156" spans="1:92" ht="30" x14ac:dyDescent="0.25">
      <c r="A156" s="51"/>
      <c r="B156" s="51"/>
      <c r="C156" s="51"/>
      <c r="D156" s="51"/>
      <c r="E156" s="51"/>
      <c r="F156" s="51"/>
      <c r="G156" s="51"/>
      <c r="H156" s="51"/>
      <c r="I156" s="51"/>
      <c r="J156" s="51"/>
      <c r="K156" s="27"/>
      <c r="L156" s="27"/>
      <c r="M156" s="27"/>
      <c r="N156" s="27"/>
      <c r="O156" s="27"/>
      <c r="P156" s="27"/>
      <c r="Q156" s="27"/>
      <c r="R156" s="27"/>
      <c r="S156" s="27"/>
      <c r="T156" s="27"/>
      <c r="U156" s="52"/>
      <c r="V156" s="47" t="s">
        <v>123</v>
      </c>
      <c r="W156" s="47" t="s">
        <v>117</v>
      </c>
      <c r="X156" s="86" t="s">
        <v>116</v>
      </c>
      <c r="Y156" s="76" t="s">
        <v>103</v>
      </c>
      <c r="Z156" s="106" t="s">
        <v>261</v>
      </c>
      <c r="AA156" s="106" t="s">
        <v>262</v>
      </c>
      <c r="AB156" s="106" t="s">
        <v>263</v>
      </c>
      <c r="AC156" s="106" t="s">
        <v>264</v>
      </c>
      <c r="AD156" s="106" t="s">
        <v>265</v>
      </c>
      <c r="AE156" s="106" t="s">
        <v>266</v>
      </c>
      <c r="AF156" s="106" t="s">
        <v>267</v>
      </c>
      <c r="AG156" s="106" t="s">
        <v>268</v>
      </c>
      <c r="AH156" s="106" t="s">
        <v>269</v>
      </c>
      <c r="AI156" s="79" t="str">
        <f>$AI$1</f>
        <v>GSchV_limits</v>
      </c>
      <c r="AJ156" s="52"/>
      <c r="AK156" s="106" t="s">
        <v>261</v>
      </c>
      <c r="AL156" s="106" t="s">
        <v>262</v>
      </c>
      <c r="AM156" s="106" t="s">
        <v>263</v>
      </c>
      <c r="AN156" s="106" t="s">
        <v>264</v>
      </c>
      <c r="AO156" s="106" t="s">
        <v>265</v>
      </c>
      <c r="AP156" s="106" t="s">
        <v>266</v>
      </c>
      <c r="AQ156" s="106" t="s">
        <v>267</v>
      </c>
      <c r="AR156" s="106" t="s">
        <v>268</v>
      </c>
      <c r="AS156" s="106" t="s">
        <v>269</v>
      </c>
      <c r="AT156" s="109" t="str">
        <f>$AT$1</f>
        <v>OZ CQC (AA-EQS) [(µg/l]</v>
      </c>
      <c r="AU156" s="52"/>
      <c r="AV156" s="78" t="s">
        <v>2</v>
      </c>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4">
        <v>3</v>
      </c>
      <c r="CC156" s="54">
        <v>4</v>
      </c>
      <c r="CD156" s="54">
        <v>5</v>
      </c>
      <c r="CE156" s="54">
        <v>6</v>
      </c>
      <c r="CF156" s="54">
        <v>7</v>
      </c>
      <c r="CG156" s="54">
        <v>8</v>
      </c>
      <c r="CH156" s="54">
        <v>9</v>
      </c>
      <c r="CI156" s="54">
        <v>10</v>
      </c>
      <c r="CJ156" s="54">
        <v>11</v>
      </c>
      <c r="CK156" s="52"/>
      <c r="CL156" s="52"/>
      <c r="CM156" s="52"/>
      <c r="CN156" s="52"/>
    </row>
    <row r="157" spans="1:92" x14ac:dyDescent="0.25">
      <c r="A157" s="51"/>
      <c r="B157" s="51"/>
      <c r="C157" s="51"/>
      <c r="D157" s="51"/>
      <c r="E157" s="51"/>
      <c r="F157" s="51"/>
      <c r="G157" s="51"/>
      <c r="H157" s="51"/>
      <c r="I157" s="51"/>
      <c r="J157" s="51"/>
      <c r="K157" s="27"/>
      <c r="L157" s="27"/>
      <c r="M157" s="27"/>
      <c r="N157" s="27"/>
      <c r="O157" s="27"/>
      <c r="P157" s="27"/>
      <c r="Q157" s="27"/>
      <c r="R157" s="27"/>
      <c r="S157" s="27"/>
      <c r="T157" s="27"/>
      <c r="U157" s="52"/>
      <c r="V157" s="80" t="str">
        <f>INDEX('Detected Compounds limits'!$B$2:$I$50, MATCH($Y157,'Detected Compounds limits'!$B$2:$B$50, 0), MATCH(V$4,'Detected Compounds limits'!$B$2:$I$2,0))</f>
        <v xml:space="preserve"> </v>
      </c>
      <c r="W157" s="80" t="s">
        <v>118</v>
      </c>
      <c r="X157" s="81" t="s">
        <v>118</v>
      </c>
      <c r="Y157" s="82" t="s">
        <v>6</v>
      </c>
      <c r="Z157" s="80">
        <v>8.8999999999999996E-2</v>
      </c>
      <c r="AA157" s="80">
        <v>8.2000000000000003E-2</v>
      </c>
      <c r="AB157" s="80">
        <v>8.1000000000000003E-2</v>
      </c>
      <c r="AC157" s="80">
        <v>0.1</v>
      </c>
      <c r="AD157" s="80">
        <v>6.0999999999999999E-2</v>
      </c>
      <c r="AE157" s="80">
        <v>7.0000000000000007E-2</v>
      </c>
      <c r="AF157" s="80">
        <v>9.4E-2</v>
      </c>
      <c r="AG157" s="80">
        <v>8.6999999999999994E-2</v>
      </c>
      <c r="AH157" s="80">
        <v>9.0999999999999998E-2</v>
      </c>
      <c r="AI157" s="80">
        <f>INDEX('Detected Compounds limits'!$B$2:$H$50, MATCH($Y157,'Detected Compounds limits'!$B$2:$B$50, 0), MATCH(AI$1,'Detected Compounds limits'!$B$2:$H$2,0))</f>
        <v>0.1</v>
      </c>
      <c r="AJ157" s="52"/>
      <c r="AK157" s="80">
        <v>8.8999999999999996E-2</v>
      </c>
      <c r="AL157" s="80">
        <v>8.2000000000000003E-2</v>
      </c>
      <c r="AM157" s="80">
        <v>8.1000000000000003E-2</v>
      </c>
      <c r="AN157" s="80">
        <v>0.1</v>
      </c>
      <c r="AO157" s="80">
        <v>6.0999999999999999E-2</v>
      </c>
      <c r="AP157" s="80">
        <v>7.0000000000000007E-2</v>
      </c>
      <c r="AQ157" s="80">
        <v>9.4E-2</v>
      </c>
      <c r="AR157" s="80">
        <v>8.6999999999999994E-2</v>
      </c>
      <c r="AS157" s="80">
        <v>9.0999999999999998E-2</v>
      </c>
      <c r="AT157" s="110">
        <f>INDEX('Detected Compounds limits'!$B$2:$H$50, MATCH($Y157,'Detected Compounds limits'!$B$2:$B$50, 0), MATCH(AT$1,'Detected Compounds limits'!$B$2:$H$2,0))</f>
        <v>0.1</v>
      </c>
      <c r="AU157" s="52"/>
      <c r="AV157" s="80">
        <f>INDEX('Detected Compounds limits'!$B$2:$H$50, MATCH($Y157,'Detected Compounds limits'!$B$2:$B$50, 0), MATCH(AV$4,'Detected Compounds limits'!$B$2:$H$2,0))</f>
        <v>0.02</v>
      </c>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5"/>
      <c r="CC157" s="55"/>
      <c r="CD157" s="55"/>
      <c r="CE157" s="55"/>
      <c r="CF157" s="55"/>
      <c r="CG157" s="55"/>
      <c r="CH157" s="55"/>
      <c r="CI157" s="55"/>
      <c r="CJ157" s="55"/>
      <c r="CK157" s="52"/>
      <c r="CL157" s="52"/>
      <c r="CM157" s="52"/>
      <c r="CN157" s="52"/>
    </row>
    <row r="158" spans="1:92" x14ac:dyDescent="0.25">
      <c r="A158" s="51"/>
      <c r="B158" s="51"/>
      <c r="C158" s="51"/>
      <c r="D158" s="51"/>
      <c r="E158" s="51"/>
      <c r="F158" s="51"/>
      <c r="G158" s="51"/>
      <c r="H158" s="51"/>
      <c r="I158" s="51"/>
      <c r="J158" s="51"/>
      <c r="K158" s="27"/>
      <c r="L158" s="27"/>
      <c r="M158" s="27"/>
      <c r="N158" s="27"/>
      <c r="O158" s="27"/>
      <c r="P158" s="27"/>
      <c r="Q158" s="27"/>
      <c r="R158" s="27"/>
      <c r="S158" s="27"/>
      <c r="T158" s="27"/>
      <c r="U158" s="52"/>
      <c r="V158" s="80" t="str">
        <f>INDEX('Detected Compounds limits'!$B$2:$I$50, MATCH($Y158,'Detected Compounds limits'!$B$2:$B$50, 0), MATCH(V$4,'Detected Compounds limits'!$B$2:$I$2,0))</f>
        <v xml:space="preserve"> </v>
      </c>
      <c r="W158" s="80"/>
      <c r="X158" s="81"/>
      <c r="Y158" s="82" t="s">
        <v>20</v>
      </c>
      <c r="Z158" s="80"/>
      <c r="AA158" s="80"/>
      <c r="AB158" s="80"/>
      <c r="AC158" s="80"/>
      <c r="AD158" s="80"/>
      <c r="AE158" s="80"/>
      <c r="AF158" s="80">
        <v>1.4999999999999999E-2</v>
      </c>
      <c r="AG158" s="80"/>
      <c r="AH158" s="80"/>
      <c r="AI158" s="80">
        <f>INDEX('Detected Compounds limits'!$B$2:$H$50, MATCH($Y158,'Detected Compounds limits'!$B$2:$B$50, 0), MATCH(AI$1,'Detected Compounds limits'!$B$2:$H$2,0))</f>
        <v>0.1</v>
      </c>
      <c r="AJ158" s="52"/>
      <c r="AK158" s="80"/>
      <c r="AL158" s="80"/>
      <c r="AM158" s="80"/>
      <c r="AN158" s="80"/>
      <c r="AO158" s="80"/>
      <c r="AP158" s="80"/>
      <c r="AQ158" s="80">
        <v>1.4999999999999999E-2</v>
      </c>
      <c r="AR158" s="80"/>
      <c r="AS158" s="80"/>
      <c r="AT158" s="110">
        <f>INDEX('Detected Compounds limits'!$B$2:$H$50, MATCH($Y158,'Detected Compounds limits'!$B$2:$B$50, 0), MATCH(AT$1,'Detected Compounds limits'!$B$2:$H$2,0))</f>
        <v>10</v>
      </c>
      <c r="AU158" s="52"/>
      <c r="AV158" s="80">
        <f>INDEX('Detected Compounds limits'!$B$2:$H$50, MATCH($Y158,'Detected Compounds limits'!$B$2:$B$50, 0), MATCH(AV$4,'Detected Compounds limits'!$B$2:$H$2,0))</f>
        <v>1.4999999999999999E-2</v>
      </c>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5"/>
      <c r="CC158" s="55"/>
      <c r="CD158" s="55"/>
      <c r="CE158" s="55"/>
      <c r="CF158" s="55"/>
      <c r="CG158" s="55"/>
      <c r="CH158" s="55" t="s">
        <v>209</v>
      </c>
      <c r="CI158" s="55"/>
      <c r="CJ158" s="55"/>
      <c r="CK158" s="52"/>
      <c r="CL158" s="52"/>
      <c r="CM158" s="52"/>
      <c r="CN158" s="52"/>
    </row>
    <row r="159" spans="1:92" x14ac:dyDescent="0.25">
      <c r="A159" s="51"/>
      <c r="B159" s="51"/>
      <c r="C159" s="51"/>
      <c r="D159" s="51"/>
      <c r="E159" s="51"/>
      <c r="F159" s="51"/>
      <c r="G159" s="51"/>
      <c r="H159" s="51"/>
      <c r="I159" s="51"/>
      <c r="J159" s="51"/>
      <c r="K159" s="27"/>
      <c r="L159" s="27"/>
      <c r="M159" s="27"/>
      <c r="N159" s="27"/>
      <c r="O159" s="27"/>
      <c r="P159" s="27"/>
      <c r="Q159" s="27"/>
      <c r="R159" s="27"/>
      <c r="S159" s="27"/>
      <c r="T159" s="27"/>
      <c r="U159" s="52"/>
      <c r="V159" s="80" t="str">
        <f>INDEX('Detected Compounds limits'!$B$2:$I$50, MATCH($Y159,'Detected Compounds limits'!$B$2:$B$50, 0), MATCH(V$4,'Detected Compounds limits'!$B$2:$I$2,0))</f>
        <v xml:space="preserve"> </v>
      </c>
      <c r="W159" s="80"/>
      <c r="X159" s="81"/>
      <c r="Y159" s="82" t="s">
        <v>22</v>
      </c>
      <c r="Z159" s="80">
        <v>2.9999999999999997E-5</v>
      </c>
      <c r="AA159" s="80">
        <v>2.9999999999999997E-5</v>
      </c>
      <c r="AB159" s="80"/>
      <c r="AC159" s="80"/>
      <c r="AD159" s="80">
        <v>7.2999999999999999E-5</v>
      </c>
      <c r="AE159" s="80">
        <v>4.3999999999999999E-5</v>
      </c>
      <c r="AF159" s="80">
        <v>2.0000000000000001E-4</v>
      </c>
      <c r="AG159" s="80">
        <v>6.2000000000000003E-5</v>
      </c>
      <c r="AH159" s="80">
        <v>7.3999999999999996E-5</v>
      </c>
      <c r="AI159" s="80">
        <f>INDEX('Detected Compounds limits'!$B$2:$H$50, MATCH($Y159,'Detected Compounds limits'!$B$2:$B$50, 0), MATCH(AI$1,'Detected Compounds limits'!$B$2:$H$2,0))</f>
        <v>4.6000000000000001E-4</v>
      </c>
      <c r="AJ159" s="52"/>
      <c r="AK159" s="80">
        <v>2.9999999999999997E-5</v>
      </c>
      <c r="AL159" s="80">
        <v>2.9999999999999997E-5</v>
      </c>
      <c r="AM159" s="80"/>
      <c r="AN159" s="80"/>
      <c r="AO159" s="80">
        <v>7.2999999999999999E-5</v>
      </c>
      <c r="AP159" s="80">
        <v>4.3999999999999999E-5</v>
      </c>
      <c r="AQ159" s="80">
        <v>2.0000000000000001E-4</v>
      </c>
      <c r="AR159" s="80">
        <v>6.2000000000000003E-5</v>
      </c>
      <c r="AS159" s="80">
        <v>7.3999999999999996E-5</v>
      </c>
      <c r="AT159" s="110">
        <f>INDEX('Detected Compounds limits'!$B$2:$H$50, MATCH($Y159,'Detected Compounds limits'!$B$2:$B$50, 0), MATCH(AT$1,'Detected Compounds limits'!$B$2:$H$2,0))</f>
        <v>4.6000000000000001E-4</v>
      </c>
      <c r="AU159" s="52"/>
      <c r="AV159" s="80">
        <f>INDEX('Detected Compounds limits'!$B$2:$H$50, MATCH($Y159,'Detected Compounds limits'!$B$2:$B$50, 0), MATCH(AV$4,'Detected Compounds limits'!$B$2:$H$2,0))</f>
        <v>3.0000000000000001E-5</v>
      </c>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4" t="s">
        <v>209</v>
      </c>
      <c r="CC159" s="54" t="s">
        <v>209</v>
      </c>
      <c r="CD159" s="54"/>
      <c r="CE159" s="54"/>
      <c r="CF159" s="54"/>
      <c r="CG159" s="56"/>
      <c r="CH159" s="54"/>
      <c r="CI159" s="54"/>
      <c r="CJ159" s="54"/>
      <c r="CK159" s="52"/>
      <c r="CL159" s="52"/>
      <c r="CM159" s="52"/>
      <c r="CN159" s="52"/>
    </row>
    <row r="160" spans="1:92" x14ac:dyDescent="0.25">
      <c r="A160" s="51"/>
      <c r="B160" s="51"/>
      <c r="C160" s="51"/>
      <c r="D160" s="51"/>
      <c r="E160" s="51"/>
      <c r="F160" s="51"/>
      <c r="G160" s="51"/>
      <c r="H160" s="51"/>
      <c r="I160" s="51"/>
      <c r="J160" s="51"/>
      <c r="K160" s="27"/>
      <c r="L160" s="27"/>
      <c r="M160" s="27"/>
      <c r="N160" s="27"/>
      <c r="O160" s="27"/>
      <c r="P160" s="27"/>
      <c r="Q160" s="27"/>
      <c r="R160" s="27"/>
      <c r="S160" s="27"/>
      <c r="T160" s="27"/>
      <c r="U160" s="52"/>
      <c r="V160" s="80" t="str">
        <f>INDEX('Detected Compounds limits'!$B$2:$I$50, MATCH($Y160,'Detected Compounds limits'!$B$2:$B$50, 0), MATCH(V$4,'Detected Compounds limits'!$B$2:$I$2,0))</f>
        <v xml:space="preserve"> </v>
      </c>
      <c r="W160" s="80"/>
      <c r="X160" s="81"/>
      <c r="Y160" s="82" t="s">
        <v>28</v>
      </c>
      <c r="Z160" s="80"/>
      <c r="AA160" s="80"/>
      <c r="AB160" s="80">
        <v>3.1000000000000001E-5</v>
      </c>
      <c r="AC160" s="80"/>
      <c r="AD160" s="80"/>
      <c r="AE160" s="80"/>
      <c r="AF160" s="80"/>
      <c r="AG160" s="80"/>
      <c r="AH160" s="80"/>
      <c r="AI160" s="80">
        <f>INDEX('Detected Compounds limits'!$B$2:$H$50, MATCH($Y160,'Detected Compounds limits'!$B$2:$B$50, 0), MATCH(AI$1,'Detected Compounds limits'!$B$2:$H$2,0))</f>
        <v>0.1</v>
      </c>
      <c r="AJ160" s="52"/>
      <c r="AK160" s="80"/>
      <c r="AL160" s="80"/>
      <c r="AM160" s="80">
        <v>3.1000000000000001E-5</v>
      </c>
      <c r="AN160" s="80"/>
      <c r="AO160" s="80"/>
      <c r="AP160" s="80"/>
      <c r="AQ160" s="80"/>
      <c r="AR160" s="80"/>
      <c r="AS160" s="80"/>
      <c r="AT160" s="110">
        <f>INDEX('Detected Compounds limits'!$B$2:$H$50, MATCH($Y160,'Detected Compounds limits'!$B$2:$B$50, 0), MATCH(AT$1,'Detected Compounds limits'!$B$2:$H$2,0))</f>
        <v>2.0000000000000001E-4</v>
      </c>
      <c r="AU160" s="52"/>
      <c r="AV160" s="80">
        <f>INDEX('Detected Compounds limits'!$B$2:$H$50, MATCH($Y160,'Detected Compounds limits'!$B$2:$B$50, 0), MATCH(AV$4,'Detected Compounds limits'!$B$2:$H$2,0))</f>
        <v>3.0000000000000001E-5</v>
      </c>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5"/>
      <c r="CC160" s="55"/>
      <c r="CD160" s="55"/>
      <c r="CE160" s="55"/>
      <c r="CF160" s="55"/>
      <c r="CG160" s="55"/>
      <c r="CH160" s="55"/>
      <c r="CI160" s="55"/>
      <c r="CJ160" s="55"/>
      <c r="CK160" s="52"/>
      <c r="CL160" s="52"/>
      <c r="CM160" s="52"/>
      <c r="CN160" s="52"/>
    </row>
    <row r="161" spans="1:92" x14ac:dyDescent="0.25">
      <c r="A161" s="51"/>
      <c r="B161" s="51"/>
      <c r="C161" s="51"/>
      <c r="D161" s="51"/>
      <c r="E161" s="51"/>
      <c r="F161" s="51"/>
      <c r="G161" s="51"/>
      <c r="H161" s="51"/>
      <c r="I161" s="51"/>
      <c r="J161" s="51"/>
      <c r="K161" s="27"/>
      <c r="L161" s="27"/>
      <c r="M161" s="27"/>
      <c r="N161" s="27"/>
      <c r="O161" s="27"/>
      <c r="P161" s="27"/>
      <c r="Q161" s="27"/>
      <c r="R161" s="27"/>
      <c r="S161" s="27"/>
      <c r="T161" s="27"/>
      <c r="U161" s="52"/>
      <c r="V161" s="80" t="str">
        <f>INDEX('Detected Compounds limits'!$B$2:$I$50, MATCH($Y161,'Detected Compounds limits'!$B$2:$B$50, 0), MATCH(V$4,'Detected Compounds limits'!$B$2:$I$2,0))</f>
        <v xml:space="preserve"> </v>
      </c>
      <c r="W161" s="80"/>
      <c r="X161" s="81"/>
      <c r="Y161" s="82" t="s">
        <v>31</v>
      </c>
      <c r="Z161" s="80"/>
      <c r="AA161" s="80"/>
      <c r="AB161" s="80">
        <v>2.9999999999999997E-5</v>
      </c>
      <c r="AC161" s="80"/>
      <c r="AD161" s="80"/>
      <c r="AE161" s="80"/>
      <c r="AF161" s="80"/>
      <c r="AG161" s="80"/>
      <c r="AH161" s="80"/>
      <c r="AI161" s="80">
        <f>INDEX('Detected Compounds limits'!$B$2:$H$50, MATCH($Y161,'Detected Compounds limits'!$B$2:$B$50, 0), MATCH(AI$1,'Detected Compounds limits'!$B$2:$H$2,0))</f>
        <v>3.0000000000000001E-5</v>
      </c>
      <c r="AJ161" s="52"/>
      <c r="AK161" s="80"/>
      <c r="AL161" s="80"/>
      <c r="AM161" s="80">
        <v>2.9999999999999997E-5</v>
      </c>
      <c r="AN161" s="80"/>
      <c r="AO161" s="80"/>
      <c r="AP161" s="80"/>
      <c r="AQ161" s="80"/>
      <c r="AR161" s="80"/>
      <c r="AS161" s="80"/>
      <c r="AT161" s="110">
        <f>INDEX('Detected Compounds limits'!$B$2:$H$50, MATCH($Y161,'Detected Compounds limits'!$B$2:$B$50, 0), MATCH(AT$1,'Detected Compounds limits'!$B$2:$H$2,0))</f>
        <v>3.0000000000000001E-5</v>
      </c>
      <c r="AU161" s="52"/>
      <c r="AV161" s="80">
        <f>INDEX('Detected Compounds limits'!$B$2:$H$50, MATCH($Y161,'Detected Compounds limits'!$B$2:$B$50, 0), MATCH(AV$4,'Detected Compounds limits'!$B$2:$H$2,0))</f>
        <v>3.0000000000000001E-5</v>
      </c>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4"/>
      <c r="CC161" s="54"/>
      <c r="CD161" s="54" t="s">
        <v>209</v>
      </c>
      <c r="CE161" s="54"/>
      <c r="CF161" s="54"/>
      <c r="CG161" s="56"/>
      <c r="CH161" s="54"/>
      <c r="CI161" s="54"/>
      <c r="CJ161" s="54"/>
      <c r="CK161" s="52"/>
      <c r="CL161" s="52"/>
      <c r="CM161" s="52"/>
      <c r="CN161" s="52"/>
    </row>
    <row r="162" spans="1:92" x14ac:dyDescent="0.25">
      <c r="A162" s="51"/>
      <c r="B162" s="51"/>
      <c r="C162" s="51"/>
      <c r="D162" s="51"/>
      <c r="E162" s="51"/>
      <c r="F162" s="51"/>
      <c r="G162" s="51"/>
      <c r="H162" s="51"/>
      <c r="I162" s="51"/>
      <c r="J162" s="51"/>
      <c r="K162" s="27"/>
      <c r="L162" s="27"/>
      <c r="M162" s="27"/>
      <c r="N162" s="27"/>
      <c r="O162" s="27"/>
      <c r="P162" s="27"/>
      <c r="Q162" s="27"/>
      <c r="R162" s="27"/>
      <c r="S162" s="27"/>
      <c r="T162" s="27"/>
      <c r="U162" s="52"/>
      <c r="V162" s="80" t="str">
        <f>INDEX('Detected Compounds limits'!$B$2:$I$50, MATCH($Y162,'Detected Compounds limits'!$B$2:$B$50, 0), MATCH(V$4,'Detected Compounds limits'!$B$2:$I$2,0))</f>
        <v xml:space="preserve"> </v>
      </c>
      <c r="W162" s="87"/>
      <c r="X162" s="81"/>
      <c r="Y162" s="82" t="s">
        <v>43</v>
      </c>
      <c r="Z162" s="80"/>
      <c r="AA162" s="80"/>
      <c r="AB162" s="80"/>
      <c r="AC162" s="80"/>
      <c r="AD162" s="80"/>
      <c r="AE162" s="80"/>
      <c r="AF162" s="80">
        <v>2.5000000000000001E-3</v>
      </c>
      <c r="AG162" s="80"/>
      <c r="AH162" s="80"/>
      <c r="AI162" s="80">
        <f>INDEX('Detected Compounds limits'!$B$2:$H$50, MATCH($Y162,'Detected Compounds limits'!$B$2:$B$50, 0), MATCH(AI$1,'Detected Compounds limits'!$B$2:$H$2,0))</f>
        <v>0.1</v>
      </c>
      <c r="AJ162" s="52"/>
      <c r="AK162" s="80"/>
      <c r="AL162" s="80"/>
      <c r="AM162" s="80"/>
      <c r="AN162" s="80"/>
      <c r="AO162" s="80"/>
      <c r="AP162" s="80"/>
      <c r="AQ162" s="80">
        <v>2.5000000000000001E-3</v>
      </c>
      <c r="AR162" s="80"/>
      <c r="AS162" s="80"/>
      <c r="AT162" s="110">
        <f>INDEX('Detected Compounds limits'!$B$2:$H$50, MATCH($Y162,'Detected Compounds limits'!$B$2:$B$50, 0), MATCH(AT$1,'Detected Compounds limits'!$B$2:$H$2,0))</f>
        <v>5.4000000000000003E-3</v>
      </c>
      <c r="AU162" s="52"/>
      <c r="AV162" s="80">
        <f>INDEX('Detected Compounds limits'!$B$2:$H$50, MATCH($Y162,'Detected Compounds limits'!$B$2:$B$50, 0), MATCH(AV$4,'Detected Compounds limits'!$B$2:$H$2,0))</f>
        <v>2.5000000000000001E-3</v>
      </c>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5"/>
      <c r="CC162" s="55"/>
      <c r="CD162" s="55"/>
      <c r="CE162" s="55"/>
      <c r="CF162" s="55"/>
      <c r="CG162" s="55"/>
      <c r="CH162" s="55" t="s">
        <v>209</v>
      </c>
      <c r="CI162" s="55"/>
      <c r="CJ162" s="55"/>
      <c r="CK162" s="52"/>
      <c r="CL162" s="52"/>
      <c r="CM162" s="52"/>
      <c r="CN162" s="52"/>
    </row>
    <row r="163" spans="1:92" x14ac:dyDescent="0.25">
      <c r="A163" s="51"/>
      <c r="B163" s="51"/>
      <c r="C163" s="51"/>
      <c r="D163" s="51"/>
      <c r="E163" s="51"/>
      <c r="F163" s="51"/>
      <c r="G163" s="51"/>
      <c r="H163" s="51"/>
      <c r="I163" s="51"/>
      <c r="J163" s="51"/>
      <c r="K163" s="27"/>
      <c r="L163" s="27"/>
      <c r="M163" s="27"/>
      <c r="N163" s="27"/>
      <c r="O163" s="27"/>
      <c r="P163" s="27"/>
      <c r="Q163" s="27"/>
      <c r="R163" s="27"/>
      <c r="S163" s="27"/>
      <c r="T163" s="27"/>
      <c r="U163" s="52"/>
      <c r="V163" s="80" t="str">
        <f>INDEX('Detected Compounds limits'!$B$2:$I$50, MATCH($Y163,'Detected Compounds limits'!$B$2:$B$50, 0), MATCH(V$4,'Detected Compounds limits'!$B$2:$I$2,0))</f>
        <v xml:space="preserve"> </v>
      </c>
      <c r="W163" s="80" t="s">
        <v>118</v>
      </c>
      <c r="X163" s="81"/>
      <c r="Y163" s="82" t="s">
        <v>46</v>
      </c>
      <c r="Z163" s="80"/>
      <c r="AA163" s="80"/>
      <c r="AB163" s="80"/>
      <c r="AC163" s="80">
        <v>1.7000000000000001E-4</v>
      </c>
      <c r="AD163" s="80"/>
      <c r="AE163" s="80"/>
      <c r="AF163" s="80"/>
      <c r="AG163" s="80"/>
      <c r="AH163" s="80"/>
      <c r="AI163" s="80">
        <f>INDEX('Detected Compounds limits'!$B$2:$H$50, MATCH($Y163,'Detected Compounds limits'!$B$2:$B$50, 0), MATCH(AI$1,'Detected Compounds limits'!$B$2:$H$2,0))</f>
        <v>0.1</v>
      </c>
      <c r="AJ163" s="52"/>
      <c r="AK163" s="80"/>
      <c r="AL163" s="80"/>
      <c r="AM163" s="80"/>
      <c r="AN163" s="80">
        <v>1.7000000000000001E-4</v>
      </c>
      <c r="AO163" s="80"/>
      <c r="AP163" s="80"/>
      <c r="AQ163" s="80"/>
      <c r="AR163" s="80"/>
      <c r="AS163" s="80"/>
      <c r="AT163" s="110">
        <f>INDEX('Detected Compounds limits'!$B$2:$H$50, MATCH($Y163,'Detected Compounds limits'!$B$2:$B$50, 0), MATCH(AT$1,'Detected Compounds limits'!$B$2:$H$2,0))</f>
        <v>7.6999999999999996E-4</v>
      </c>
      <c r="AU163" s="52"/>
      <c r="AV163" s="80">
        <f>INDEX('Detected Compounds limits'!$B$2:$H$50, MATCH($Y163,'Detected Compounds limits'!$B$2:$B$50, 0), MATCH(AV$4,'Detected Compounds limits'!$B$2:$H$2,0))</f>
        <v>5.0000000000000002E-5</v>
      </c>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5"/>
      <c r="CC163" s="55"/>
      <c r="CD163" s="55"/>
      <c r="CE163" s="55"/>
      <c r="CF163" s="55"/>
      <c r="CG163" s="55"/>
      <c r="CH163" s="55"/>
      <c r="CI163" s="55"/>
      <c r="CJ163" s="55"/>
      <c r="CK163" s="52"/>
      <c r="CL163" s="52"/>
      <c r="CM163" s="52"/>
      <c r="CN163" s="52"/>
    </row>
    <row r="164" spans="1:92" x14ac:dyDescent="0.25">
      <c r="A164" s="51"/>
      <c r="B164" s="51"/>
      <c r="C164" s="51"/>
      <c r="D164" s="51"/>
      <c r="E164" s="51"/>
      <c r="F164" s="51"/>
      <c r="G164" s="51"/>
      <c r="H164" s="51"/>
      <c r="I164" s="51"/>
      <c r="J164" s="51"/>
      <c r="K164" s="27"/>
      <c r="L164" s="27"/>
      <c r="M164" s="27"/>
      <c r="N164" s="27"/>
      <c r="O164" s="27"/>
      <c r="P164" s="27"/>
      <c r="Q164" s="27"/>
      <c r="R164" s="27"/>
      <c r="S164" s="27"/>
      <c r="T164" s="27"/>
      <c r="U164" s="52"/>
      <c r="V164" s="80" t="str">
        <f>INDEX('Detected Compounds limits'!$B$2:$I$50, MATCH($Y164,'Detected Compounds limits'!$B$2:$B$50, 0), MATCH(V$4,'Detected Compounds limits'!$B$2:$I$2,0))</f>
        <v>x</v>
      </c>
      <c r="W164" s="80"/>
      <c r="X164" s="81"/>
      <c r="Y164" s="82" t="s">
        <v>63</v>
      </c>
      <c r="Z164" s="80"/>
      <c r="AA164" s="80"/>
      <c r="AB164" s="80"/>
      <c r="AC164" s="80"/>
      <c r="AD164" s="80"/>
      <c r="AE164" s="80"/>
      <c r="AF164" s="80"/>
      <c r="AG164" s="80">
        <v>0.02</v>
      </c>
      <c r="AH164" s="80"/>
      <c r="AI164" s="80">
        <f>INDEX('Detected Compounds limits'!$B$2:$H$50, MATCH($Y164,'Detected Compounds limits'!$B$2:$B$50, 0), MATCH(AI$1,'Detected Compounds limits'!$B$2:$H$2,0))</f>
        <v>10</v>
      </c>
      <c r="AJ164" s="52"/>
      <c r="AK164" s="80"/>
      <c r="AL164" s="80"/>
      <c r="AM164" s="80"/>
      <c r="AN164" s="80"/>
      <c r="AO164" s="80"/>
      <c r="AP164" s="80"/>
      <c r="AQ164" s="80"/>
      <c r="AR164" s="80">
        <v>0.02</v>
      </c>
      <c r="AS164" s="80"/>
      <c r="AT164" s="110">
        <f>INDEX('Detected Compounds limits'!$B$2:$H$50, MATCH($Y164,'Detected Compounds limits'!$B$2:$B$50, 0), MATCH(AT$1,'Detected Compounds limits'!$B$2:$H$2,0))</f>
        <v>21.7</v>
      </c>
      <c r="AU164" s="52"/>
      <c r="AV164" s="80">
        <f>INDEX('Detected Compounds limits'!$B$2:$H$50, MATCH($Y164,'Detected Compounds limits'!$B$2:$B$50, 0), MATCH(AV$4,'Detected Compounds limits'!$B$2:$H$2,0))</f>
        <v>0.02</v>
      </c>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4"/>
      <c r="CC164" s="54"/>
      <c r="CD164" s="54"/>
      <c r="CE164" s="54"/>
      <c r="CF164" s="54"/>
      <c r="CG164" s="56"/>
      <c r="CH164" s="54"/>
      <c r="CI164" s="54" t="s">
        <v>209</v>
      </c>
      <c r="CJ164" s="54"/>
      <c r="CK164" s="52"/>
      <c r="CL164" s="52"/>
      <c r="CM164" s="52"/>
      <c r="CN164" s="52"/>
    </row>
    <row r="165" spans="1:92" x14ac:dyDescent="0.25">
      <c r="A165" s="51"/>
      <c r="B165" s="51"/>
      <c r="C165" s="51"/>
      <c r="D165" s="51"/>
      <c r="E165" s="51"/>
      <c r="F165" s="51"/>
      <c r="G165" s="51"/>
      <c r="H165" s="51"/>
      <c r="I165" s="51"/>
      <c r="J165" s="51"/>
      <c r="K165" s="27"/>
      <c r="L165" s="27"/>
      <c r="M165" s="27"/>
      <c r="N165" s="27"/>
      <c r="O165" s="27"/>
      <c r="P165" s="27"/>
      <c r="Q165" s="27"/>
      <c r="R165" s="27"/>
      <c r="S165" s="27"/>
      <c r="T165" s="27"/>
      <c r="U165" s="52"/>
      <c r="V165" s="80" t="str">
        <f>INDEX('Detected Compounds limits'!$B$2:$I$50, MATCH($Y165,'Detected Compounds limits'!$B$2:$B$50, 0), MATCH(V$4,'Detected Compounds limits'!$B$2:$I$2,0))</f>
        <v xml:space="preserve"> </v>
      </c>
      <c r="W165" s="80"/>
      <c r="X165" s="81"/>
      <c r="Y165" s="82" t="s">
        <v>73</v>
      </c>
      <c r="Z165" s="80"/>
      <c r="AA165" s="80"/>
      <c r="AB165" s="80"/>
      <c r="AC165" s="80">
        <v>1E-4</v>
      </c>
      <c r="AD165" s="80"/>
      <c r="AE165" s="80"/>
      <c r="AF165" s="80"/>
      <c r="AG165" s="80"/>
      <c r="AH165" s="80"/>
      <c r="AI165" s="80">
        <f>INDEX('Detected Compounds limits'!$B$2:$H$50, MATCH($Y165,'Detected Compounds limits'!$B$2:$B$50, 0), MATCH(AI$1,'Detected Compounds limits'!$B$2:$H$2,0))</f>
        <v>0.1</v>
      </c>
      <c r="AJ165" s="52"/>
      <c r="AK165" s="80"/>
      <c r="AL165" s="80"/>
      <c r="AM165" s="80"/>
      <c r="AN165" s="80">
        <v>1E-4</v>
      </c>
      <c r="AO165" s="80"/>
      <c r="AP165" s="80"/>
      <c r="AQ165" s="80"/>
      <c r="AR165" s="80"/>
      <c r="AS165" s="80"/>
      <c r="AT165" s="110">
        <f>INDEX('Detected Compounds limits'!$B$2:$H$50, MATCH($Y165,'Detected Compounds limits'!$B$2:$B$50, 0), MATCH(AT$1,'Detected Compounds limits'!$B$2:$H$2,0))</f>
        <v>2.7E-4</v>
      </c>
      <c r="AU165" s="52"/>
      <c r="AV165" s="80">
        <f>INDEX('Detected Compounds limits'!$B$2:$H$50, MATCH($Y165,'Detected Compounds limits'!$B$2:$B$50, 0), MATCH(AV$4,'Detected Compounds limits'!$B$2:$H$2,0))</f>
        <v>1E-4</v>
      </c>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5"/>
      <c r="CC165" s="55"/>
      <c r="CD165" s="55"/>
      <c r="CE165" s="55" t="s">
        <v>209</v>
      </c>
      <c r="CF165" s="55"/>
      <c r="CG165" s="55"/>
      <c r="CH165" s="55"/>
      <c r="CI165" s="55"/>
      <c r="CJ165" s="55"/>
      <c r="CK165" s="52"/>
      <c r="CL165" s="52"/>
      <c r="CM165" s="52"/>
      <c r="CN165" s="52"/>
    </row>
    <row r="166" spans="1:92" x14ac:dyDescent="0.25">
      <c r="A166" s="51"/>
      <c r="B166" s="51"/>
      <c r="C166" s="51"/>
      <c r="D166" s="51"/>
      <c r="E166" s="51"/>
      <c r="F166" s="51"/>
      <c r="G166" s="51"/>
      <c r="H166" s="51"/>
      <c r="I166" s="51"/>
      <c r="J166" s="51"/>
      <c r="K166" s="27"/>
      <c r="L166" s="27"/>
      <c r="M166" s="27"/>
      <c r="N166" s="27"/>
      <c r="O166" s="27"/>
      <c r="P166" s="27"/>
      <c r="Q166" s="27"/>
      <c r="R166" s="27"/>
      <c r="S166" s="27"/>
      <c r="T166" s="27"/>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111"/>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3"/>
      <c r="CC166" s="53"/>
      <c r="CD166" s="53"/>
      <c r="CE166" s="53"/>
      <c r="CF166" s="53"/>
      <c r="CG166" s="53"/>
      <c r="CH166" s="53"/>
      <c r="CI166" s="53"/>
      <c r="CJ166" s="53"/>
      <c r="CK166" s="52"/>
      <c r="CL166" s="52"/>
      <c r="CM166" s="52"/>
      <c r="CN166" s="52"/>
    </row>
    <row r="167" spans="1:92" x14ac:dyDescent="0.25">
      <c r="A167" s="51"/>
      <c r="B167" s="51"/>
      <c r="C167" s="51"/>
      <c r="D167" s="51"/>
      <c r="E167" s="51"/>
      <c r="F167" s="51"/>
      <c r="G167" s="51"/>
      <c r="H167" s="51"/>
      <c r="I167" s="51"/>
      <c r="J167" s="51"/>
      <c r="K167" s="27"/>
      <c r="L167" s="27"/>
      <c r="M167" s="27"/>
      <c r="N167" s="27"/>
      <c r="O167" s="27"/>
      <c r="P167" s="27"/>
      <c r="Q167" s="27"/>
      <c r="R167" s="27"/>
      <c r="S167" s="27"/>
      <c r="T167" s="27"/>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111"/>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3"/>
      <c r="CC167" s="53"/>
      <c r="CD167" s="53"/>
      <c r="CE167" s="53"/>
      <c r="CF167" s="53"/>
      <c r="CG167" s="53"/>
      <c r="CH167" s="53"/>
      <c r="CI167" s="53"/>
      <c r="CJ167" s="53"/>
      <c r="CK167" s="52"/>
      <c r="CL167" s="52"/>
      <c r="CM167" s="52"/>
      <c r="CN167" s="52"/>
    </row>
    <row r="168" spans="1:92" x14ac:dyDescent="0.25">
      <c r="A168" s="51"/>
      <c r="B168" s="51"/>
      <c r="C168" s="51"/>
      <c r="D168" s="51"/>
      <c r="E168" s="51"/>
      <c r="F168" s="51"/>
      <c r="G168" s="51"/>
      <c r="H168" s="51"/>
      <c r="I168" s="51"/>
      <c r="J168" s="51"/>
      <c r="K168" s="27"/>
      <c r="L168" s="27"/>
      <c r="M168" s="27"/>
      <c r="N168" s="27"/>
      <c r="O168" s="27"/>
      <c r="P168" s="27"/>
      <c r="Q168" s="27"/>
      <c r="R168" s="27"/>
      <c r="S168" s="27"/>
      <c r="T168" s="27"/>
      <c r="U168" s="52"/>
      <c r="V168" s="52"/>
      <c r="W168" s="52"/>
      <c r="X168" s="52"/>
      <c r="Y168" s="52" t="str">
        <f>Y155</f>
        <v xml:space="preserve"> Oberschachen</v>
      </c>
      <c r="Z168" s="91" t="str">
        <f>Z156</f>
        <v>30/03</v>
      </c>
      <c r="AA168" s="91" t="str">
        <f t="shared" ref="AA168:AH168" si="56">AA156</f>
        <v>27/04</v>
      </c>
      <c r="AB168" s="91" t="str">
        <f t="shared" si="56"/>
        <v>25/05</v>
      </c>
      <c r="AC168" s="91" t="str">
        <f t="shared" si="56"/>
        <v>22/06</v>
      </c>
      <c r="AD168" s="91" t="str">
        <f t="shared" si="56"/>
        <v>21/07</v>
      </c>
      <c r="AE168" s="91" t="str">
        <f t="shared" si="56"/>
        <v>17/08</v>
      </c>
      <c r="AF168" s="91" t="str">
        <f t="shared" si="56"/>
        <v>13/09</v>
      </c>
      <c r="AG168" s="91" t="str">
        <f t="shared" si="56"/>
        <v>12/10</v>
      </c>
      <c r="AH168" s="91" t="str">
        <f t="shared" si="56"/>
        <v>08/11</v>
      </c>
      <c r="AI168" s="84"/>
      <c r="AJ168" s="84"/>
      <c r="AK168" s="91" t="str">
        <f>AK156</f>
        <v>30/03</v>
      </c>
      <c r="AL168" s="91" t="str">
        <f t="shared" ref="AL168:AS168" si="57">AL156</f>
        <v>27/04</v>
      </c>
      <c r="AM168" s="91" t="str">
        <f t="shared" si="57"/>
        <v>25/05</v>
      </c>
      <c r="AN168" s="91" t="str">
        <f t="shared" si="57"/>
        <v>22/06</v>
      </c>
      <c r="AO168" s="91" t="str">
        <f t="shared" si="57"/>
        <v>21/07</v>
      </c>
      <c r="AP168" s="91" t="str">
        <f t="shared" si="57"/>
        <v>17/08</v>
      </c>
      <c r="AQ168" s="91" t="str">
        <f t="shared" si="57"/>
        <v>13/09</v>
      </c>
      <c r="AR168" s="91" t="str">
        <f t="shared" si="57"/>
        <v>12/10</v>
      </c>
      <c r="AS168" s="91" t="str">
        <f t="shared" si="57"/>
        <v>08/11</v>
      </c>
      <c r="AT168" s="111"/>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3"/>
      <c r="CC168" s="53"/>
      <c r="CD168" s="53"/>
      <c r="CE168" s="53"/>
      <c r="CF168" s="53"/>
      <c r="CG168" s="53"/>
      <c r="CH168" s="53"/>
      <c r="CI168" s="53"/>
      <c r="CJ168" s="53"/>
      <c r="CK168" s="52"/>
      <c r="CL168" s="52"/>
      <c r="CM168" s="52"/>
      <c r="CN168" s="52"/>
    </row>
    <row r="169" spans="1:92" x14ac:dyDescent="0.25">
      <c r="A169" s="51"/>
      <c r="B169" s="51"/>
      <c r="C169" s="51"/>
      <c r="D169" s="51"/>
      <c r="E169" s="51"/>
      <c r="F169" s="51"/>
      <c r="G169" s="51"/>
      <c r="H169" s="51"/>
      <c r="I169" s="51"/>
      <c r="J169" s="51"/>
      <c r="K169" s="27"/>
      <c r="L169" s="27"/>
      <c r="M169" s="27"/>
      <c r="N169" s="27"/>
      <c r="O169" s="27"/>
      <c r="P169" s="27"/>
      <c r="Q169" s="27"/>
      <c r="R169" s="27"/>
      <c r="S169" s="27"/>
      <c r="T169" s="27"/>
      <c r="U169" s="52"/>
      <c r="V169" s="52"/>
      <c r="W169" s="52"/>
      <c r="X169" s="52"/>
      <c r="Y169" s="46" t="s">
        <v>212</v>
      </c>
      <c r="Z169" s="91">
        <f t="shared" ref="Z169:AH169" si="58">SUMPRODUCT(($V157:$V165&lt;&gt;"x")*($X157:$X165&lt;&gt;"x")*(CB157:CB165="&lt;")*(Z157:Z165&gt;$AI157:$AI165))</f>
        <v>0</v>
      </c>
      <c r="AA169" s="91">
        <f t="shared" si="58"/>
        <v>0</v>
      </c>
      <c r="AB169" s="91">
        <f t="shared" si="58"/>
        <v>0</v>
      </c>
      <c r="AC169" s="91">
        <f t="shared" si="58"/>
        <v>0</v>
      </c>
      <c r="AD169" s="91">
        <f t="shared" si="58"/>
        <v>0</v>
      </c>
      <c r="AE169" s="91">
        <f t="shared" si="58"/>
        <v>0</v>
      </c>
      <c r="AF169" s="91">
        <f t="shared" si="58"/>
        <v>0</v>
      </c>
      <c r="AG169" s="91">
        <f t="shared" si="58"/>
        <v>0</v>
      </c>
      <c r="AH169" s="91">
        <f t="shared" si="58"/>
        <v>0</v>
      </c>
      <c r="AI169" s="52"/>
      <c r="AJ169" s="52"/>
      <c r="AK169" s="91">
        <f t="shared" ref="AK169:AS169" si="59">SUMPRODUCT(($V157:$V165&lt;&gt;"x")*($X157:$X165&lt;&gt;"x")*(CB157:CB165="&lt;")*(AK157:AK165&gt;$AT157:$AT165))</f>
        <v>0</v>
      </c>
      <c r="AL169" s="91">
        <f t="shared" si="59"/>
        <v>0</v>
      </c>
      <c r="AM169" s="91">
        <f t="shared" si="59"/>
        <v>0</v>
      </c>
      <c r="AN169" s="91">
        <f t="shared" si="59"/>
        <v>0</v>
      </c>
      <c r="AO169" s="91">
        <f t="shared" si="59"/>
        <v>0</v>
      </c>
      <c r="AP169" s="91">
        <f t="shared" si="59"/>
        <v>0</v>
      </c>
      <c r="AQ169" s="91">
        <f t="shared" si="59"/>
        <v>0</v>
      </c>
      <c r="AR169" s="91">
        <f t="shared" si="59"/>
        <v>0</v>
      </c>
      <c r="AS169" s="91">
        <f t="shared" si="59"/>
        <v>0</v>
      </c>
      <c r="AT169" s="111"/>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3"/>
      <c r="CC169" s="53"/>
      <c r="CD169" s="53"/>
      <c r="CE169" s="53"/>
      <c r="CF169" s="53"/>
      <c r="CG169" s="53"/>
      <c r="CH169" s="53"/>
      <c r="CI169" s="53"/>
      <c r="CJ169" s="53"/>
      <c r="CK169" s="52"/>
      <c r="CL169" s="52"/>
      <c r="CM169" s="52"/>
      <c r="CN169" s="52"/>
    </row>
    <row r="170" spans="1:92" x14ac:dyDescent="0.25">
      <c r="A170" s="51"/>
      <c r="B170" s="51"/>
      <c r="C170" s="51"/>
      <c r="D170" s="51"/>
      <c r="E170" s="51"/>
      <c r="F170" s="51"/>
      <c r="G170" s="51"/>
      <c r="H170" s="51"/>
      <c r="I170" s="51"/>
      <c r="J170" s="51"/>
      <c r="K170" s="27"/>
      <c r="L170" s="27"/>
      <c r="M170" s="27"/>
      <c r="N170" s="27"/>
      <c r="O170" s="27"/>
      <c r="P170" s="27"/>
      <c r="Q170" s="27"/>
      <c r="R170" s="27"/>
      <c r="S170" s="27"/>
      <c r="T170" s="27"/>
      <c r="U170" s="52"/>
      <c r="V170" s="52"/>
      <c r="W170" s="52"/>
      <c r="X170" s="52"/>
      <c r="Y170" s="45" t="s">
        <v>201</v>
      </c>
      <c r="Z170" s="91">
        <f t="shared" ref="Z170:AH170" si="60">SUMPRODUCT(($V157:$V165&lt;&gt;"x")*($X157:$X165&lt;&gt;"x")*(CB157:CB165&lt;&gt;"&lt;")*(Z157:Z165&gt;$AI157:$AI165))</f>
        <v>0</v>
      </c>
      <c r="AA170" s="91">
        <f t="shared" si="60"/>
        <v>0</v>
      </c>
      <c r="AB170" s="91">
        <f t="shared" si="60"/>
        <v>0</v>
      </c>
      <c r="AC170" s="91">
        <f t="shared" si="60"/>
        <v>0</v>
      </c>
      <c r="AD170" s="91">
        <f t="shared" si="60"/>
        <v>0</v>
      </c>
      <c r="AE170" s="91">
        <f t="shared" si="60"/>
        <v>0</v>
      </c>
      <c r="AF170" s="91">
        <f t="shared" si="60"/>
        <v>0</v>
      </c>
      <c r="AG170" s="91">
        <f t="shared" si="60"/>
        <v>0</v>
      </c>
      <c r="AH170" s="91">
        <f t="shared" si="60"/>
        <v>0</v>
      </c>
      <c r="AI170" s="52"/>
      <c r="AJ170" s="52"/>
      <c r="AK170" s="91">
        <f t="shared" ref="AK170:AS170" si="61">SUMPRODUCT(($V157:$V165&lt;&gt;"x")*($X157:$X165&lt;&gt;"x")*(CB157:CB165&lt;&gt;"&lt;")*(AK157:AK165&gt;$AT157:$AT165))</f>
        <v>0</v>
      </c>
      <c r="AL170" s="91">
        <f t="shared" si="61"/>
        <v>0</v>
      </c>
      <c r="AM170" s="91">
        <f t="shared" si="61"/>
        <v>0</v>
      </c>
      <c r="AN170" s="91">
        <f t="shared" si="61"/>
        <v>0</v>
      </c>
      <c r="AO170" s="91">
        <f t="shared" si="61"/>
        <v>0</v>
      </c>
      <c r="AP170" s="91">
        <f t="shared" si="61"/>
        <v>0</v>
      </c>
      <c r="AQ170" s="91">
        <f t="shared" si="61"/>
        <v>0</v>
      </c>
      <c r="AR170" s="91">
        <f t="shared" si="61"/>
        <v>0</v>
      </c>
      <c r="AS170" s="91">
        <f t="shared" si="61"/>
        <v>0</v>
      </c>
      <c r="AT170" s="111"/>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3"/>
      <c r="CC170" s="53"/>
      <c r="CD170" s="53"/>
      <c r="CE170" s="53"/>
      <c r="CF170" s="53"/>
      <c r="CG170" s="53"/>
      <c r="CH170" s="53"/>
      <c r="CI170" s="53"/>
      <c r="CJ170" s="53"/>
      <c r="CK170" s="52"/>
      <c r="CL170" s="52"/>
      <c r="CM170" s="52"/>
      <c r="CN170" s="52"/>
    </row>
    <row r="171" spans="1:92" ht="15.75" customHeight="1" x14ac:dyDescent="0.25">
      <c r="A171" s="51"/>
      <c r="B171" s="51"/>
      <c r="C171" s="51"/>
      <c r="D171" s="51"/>
      <c r="E171" s="51"/>
      <c r="F171" s="51"/>
      <c r="G171" s="51"/>
      <c r="H171" s="51"/>
      <c r="I171" s="51"/>
      <c r="J171" s="51"/>
      <c r="K171" s="27"/>
      <c r="L171" s="27"/>
      <c r="M171" s="27"/>
      <c r="N171" s="27"/>
      <c r="O171" s="27"/>
      <c r="P171" s="27"/>
      <c r="Q171" s="27"/>
      <c r="R171" s="27"/>
      <c r="S171" s="27"/>
      <c r="T171" s="27"/>
      <c r="U171" s="52"/>
      <c r="V171" s="52"/>
      <c r="W171" s="52"/>
      <c r="X171" s="52"/>
      <c r="Y171" s="40" t="s">
        <v>211</v>
      </c>
      <c r="Z171" s="91">
        <f t="shared" ref="Z171:AH171" si="62">SUMPRODUCT((Z157:Z165&gt;=$AV157:$AV165)*($V157:$V165&lt;&gt;"x")*($X157:$X165&lt;&gt;"x")*(CB157:CB165&lt;&gt;"&lt;")*(Z157:Z165&lt;=$AI157:$AI165))</f>
        <v>0</v>
      </c>
      <c r="AA171" s="91">
        <f t="shared" si="62"/>
        <v>0</v>
      </c>
      <c r="AB171" s="91">
        <f t="shared" si="62"/>
        <v>1</v>
      </c>
      <c r="AC171" s="91">
        <f t="shared" si="62"/>
        <v>1</v>
      </c>
      <c r="AD171" s="91">
        <f t="shared" si="62"/>
        <v>1</v>
      </c>
      <c r="AE171" s="91">
        <f t="shared" si="62"/>
        <v>1</v>
      </c>
      <c r="AF171" s="91">
        <f t="shared" si="62"/>
        <v>1</v>
      </c>
      <c r="AG171" s="91">
        <f t="shared" si="62"/>
        <v>1</v>
      </c>
      <c r="AH171" s="91">
        <f t="shared" si="62"/>
        <v>1</v>
      </c>
      <c r="AI171" s="52"/>
      <c r="AJ171" s="52"/>
      <c r="AK171" s="91">
        <f t="shared" ref="AK171:AS171" si="63">SUMPRODUCT((AK157:AK165&gt;=$AV157:$AV165)*($V157:$V165&lt;&gt;"x")*($X157:$X165&lt;&gt;"x")*(CB157:CB165&lt;&gt;"&lt;")*(AK157:AK165&lt;=$AT157:$AT165))</f>
        <v>0</v>
      </c>
      <c r="AL171" s="91">
        <f t="shared" si="63"/>
        <v>0</v>
      </c>
      <c r="AM171" s="91">
        <f t="shared" si="63"/>
        <v>1</v>
      </c>
      <c r="AN171" s="91">
        <f t="shared" si="63"/>
        <v>1</v>
      </c>
      <c r="AO171" s="91">
        <f t="shared" si="63"/>
        <v>1</v>
      </c>
      <c r="AP171" s="91">
        <f t="shared" si="63"/>
        <v>1</v>
      </c>
      <c r="AQ171" s="91">
        <f t="shared" si="63"/>
        <v>1</v>
      </c>
      <c r="AR171" s="91">
        <f t="shared" si="63"/>
        <v>1</v>
      </c>
      <c r="AS171" s="91">
        <f t="shared" si="63"/>
        <v>1</v>
      </c>
      <c r="AT171" s="111"/>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3"/>
      <c r="CC171" s="53"/>
      <c r="CD171" s="53"/>
      <c r="CE171" s="53"/>
      <c r="CF171" s="53"/>
      <c r="CG171" s="53"/>
      <c r="CH171" s="53"/>
      <c r="CI171" s="53"/>
      <c r="CJ171" s="53"/>
      <c r="CK171" s="52"/>
      <c r="CL171" s="52"/>
      <c r="CM171" s="52"/>
      <c r="CN171" s="52"/>
    </row>
    <row r="172" spans="1:92" x14ac:dyDescent="0.25">
      <c r="A172" s="51"/>
      <c r="B172" s="51"/>
      <c r="C172" s="51"/>
      <c r="D172" s="51"/>
      <c r="E172" s="51"/>
      <c r="F172" s="51"/>
      <c r="G172" s="51"/>
      <c r="H172" s="51"/>
      <c r="I172" s="51"/>
      <c r="J172" s="51"/>
      <c r="K172" s="27"/>
      <c r="L172" s="27"/>
      <c r="M172" s="27"/>
      <c r="N172" s="27"/>
      <c r="O172" s="27"/>
      <c r="P172" s="27"/>
      <c r="Q172" s="27"/>
      <c r="R172" s="27"/>
      <c r="S172" s="27"/>
      <c r="T172" s="27"/>
      <c r="U172" s="52"/>
      <c r="V172" s="52"/>
      <c r="W172" s="52"/>
      <c r="X172" s="52"/>
      <c r="Y172" s="27" t="s">
        <v>202</v>
      </c>
      <c r="Z172" s="92">
        <f t="shared" ref="Z172:AH172" si="64">SUMPRODUCT(($V157:$V165&lt;&gt;"x")*($X157:$X165&lt;&gt;"x")*(Z157:Z165&gt;0)*(CB157:CB165="&lt;")*(Z157:Z165&lt;=$AV157:$AV165)*(Z157:Z165&lt;=$AI157:$AI165))</f>
        <v>1</v>
      </c>
      <c r="AA172" s="92">
        <f t="shared" si="64"/>
        <v>1</v>
      </c>
      <c r="AB172" s="92">
        <f t="shared" si="64"/>
        <v>1</v>
      </c>
      <c r="AC172" s="92">
        <f t="shared" si="64"/>
        <v>1</v>
      </c>
      <c r="AD172" s="92">
        <f t="shared" si="64"/>
        <v>0</v>
      </c>
      <c r="AE172" s="92">
        <f t="shared" si="64"/>
        <v>0</v>
      </c>
      <c r="AF172" s="92">
        <f t="shared" si="64"/>
        <v>2</v>
      </c>
      <c r="AG172" s="92">
        <f t="shared" si="64"/>
        <v>0</v>
      </c>
      <c r="AH172" s="92">
        <f t="shared" si="64"/>
        <v>0</v>
      </c>
      <c r="AI172" s="52"/>
      <c r="AJ172" s="52"/>
      <c r="AK172" s="92">
        <f t="shared" ref="AK172:AS172" si="65">SUMPRODUCT(($V157:$V165&lt;&gt;"x")*($X157:$X165&lt;&gt;"x")*(AK157:AK165&gt;0)*(CB157:CB165="&lt;")*(AK157:AK165&lt;=$AV157:$AV165)*(AK157:AK165&lt;=$AT157:$AT165))</f>
        <v>1</v>
      </c>
      <c r="AL172" s="92">
        <f t="shared" si="65"/>
        <v>1</v>
      </c>
      <c r="AM172" s="92">
        <f t="shared" si="65"/>
        <v>1</v>
      </c>
      <c r="AN172" s="92">
        <f t="shared" si="65"/>
        <v>1</v>
      </c>
      <c r="AO172" s="92">
        <f t="shared" si="65"/>
        <v>0</v>
      </c>
      <c r="AP172" s="92">
        <f t="shared" si="65"/>
        <v>0</v>
      </c>
      <c r="AQ172" s="92">
        <f t="shared" si="65"/>
        <v>2</v>
      </c>
      <c r="AR172" s="92">
        <f t="shared" si="65"/>
        <v>0</v>
      </c>
      <c r="AS172" s="92">
        <f t="shared" si="65"/>
        <v>0</v>
      </c>
      <c r="AT172" s="111"/>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3"/>
      <c r="CC172" s="53"/>
      <c r="CD172" s="53"/>
      <c r="CE172" s="53"/>
      <c r="CF172" s="53"/>
      <c r="CG172" s="53"/>
      <c r="CH172" s="53"/>
      <c r="CI172" s="53"/>
      <c r="CJ172" s="53"/>
      <c r="CK172" s="52"/>
      <c r="CL172" s="52"/>
      <c r="CM172" s="52"/>
      <c r="CN172" s="52"/>
    </row>
    <row r="173" spans="1:92" x14ac:dyDescent="0.25">
      <c r="A173" s="51"/>
      <c r="B173" s="51"/>
      <c r="C173" s="51"/>
      <c r="D173" s="51"/>
      <c r="E173" s="51"/>
      <c r="F173" s="51"/>
      <c r="G173" s="51"/>
      <c r="H173" s="51"/>
      <c r="I173" s="51"/>
      <c r="J173" s="51"/>
      <c r="K173" s="27"/>
      <c r="L173" s="27"/>
      <c r="M173" s="27"/>
      <c r="N173" s="27"/>
      <c r="O173" s="27"/>
      <c r="P173" s="27"/>
      <c r="Q173" s="27"/>
      <c r="R173" s="27"/>
      <c r="S173" s="27"/>
      <c r="T173" s="27"/>
      <c r="U173" s="52"/>
      <c r="V173" s="52"/>
      <c r="W173" s="52"/>
      <c r="X173" s="52"/>
      <c r="Y173" s="38" t="s">
        <v>123</v>
      </c>
      <c r="Z173" s="91">
        <f>SUMPRODUCT(($V157:$V165="x")*(Z157:Z165&gt;0))</f>
        <v>0</v>
      </c>
      <c r="AA173" s="91">
        <f t="shared" ref="AA173:AH173" si="66">SUMPRODUCT(($V157:$V165="x")*(AA157:AA165&gt;0))</f>
        <v>0</v>
      </c>
      <c r="AB173" s="91">
        <f t="shared" si="66"/>
        <v>0</v>
      </c>
      <c r="AC173" s="91">
        <f t="shared" si="66"/>
        <v>0</v>
      </c>
      <c r="AD173" s="91">
        <f t="shared" si="66"/>
        <v>0</v>
      </c>
      <c r="AE173" s="91">
        <f t="shared" si="66"/>
        <v>0</v>
      </c>
      <c r="AF173" s="91">
        <f t="shared" si="66"/>
        <v>0</v>
      </c>
      <c r="AG173" s="91">
        <f t="shared" si="66"/>
        <v>1</v>
      </c>
      <c r="AH173" s="91">
        <f t="shared" si="66"/>
        <v>0</v>
      </c>
      <c r="AI173" s="52"/>
      <c r="AJ173" s="52"/>
      <c r="AK173" s="91">
        <f>SUMPRODUCT(($V157:$V165="x")*(AK157:AK165&gt;0))</f>
        <v>0</v>
      </c>
      <c r="AL173" s="91">
        <f t="shared" ref="AL173:AS173" si="67">SUMPRODUCT(($V157:$V165="x")*(AL157:AL165&gt;0))</f>
        <v>0</v>
      </c>
      <c r="AM173" s="91">
        <f t="shared" si="67"/>
        <v>0</v>
      </c>
      <c r="AN173" s="91">
        <f t="shared" si="67"/>
        <v>0</v>
      </c>
      <c r="AO173" s="91">
        <f t="shared" si="67"/>
        <v>0</v>
      </c>
      <c r="AP173" s="91">
        <f t="shared" si="67"/>
        <v>0</v>
      </c>
      <c r="AQ173" s="91">
        <f t="shared" si="67"/>
        <v>0</v>
      </c>
      <c r="AR173" s="91">
        <f t="shared" si="67"/>
        <v>1</v>
      </c>
      <c r="AS173" s="91">
        <f t="shared" si="67"/>
        <v>0</v>
      </c>
      <c r="AT173" s="111"/>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3"/>
      <c r="CC173" s="53"/>
      <c r="CD173" s="53"/>
      <c r="CE173" s="53"/>
      <c r="CF173" s="53"/>
      <c r="CG173" s="53"/>
      <c r="CH173" s="53"/>
      <c r="CI173" s="53"/>
      <c r="CJ173" s="53"/>
      <c r="CK173" s="52"/>
      <c r="CL173" s="52"/>
      <c r="CM173" s="52"/>
      <c r="CN173" s="52"/>
    </row>
    <row r="174" spans="1:92" x14ac:dyDescent="0.25">
      <c r="A174" s="51"/>
      <c r="B174" s="51"/>
      <c r="C174" s="51"/>
      <c r="D174" s="51"/>
      <c r="E174" s="51"/>
      <c r="F174" s="51"/>
      <c r="G174" s="51"/>
      <c r="H174" s="51"/>
      <c r="I174" s="51"/>
      <c r="J174" s="51"/>
      <c r="K174" s="27"/>
      <c r="L174" s="27"/>
      <c r="M174" s="27"/>
      <c r="N174" s="27"/>
      <c r="O174" s="27"/>
      <c r="P174" s="27"/>
      <c r="Q174" s="27"/>
      <c r="R174" s="27"/>
      <c r="S174" s="27"/>
      <c r="T174" s="27"/>
      <c r="U174" s="52"/>
      <c r="V174" s="52"/>
      <c r="W174" s="52"/>
      <c r="X174" s="52"/>
      <c r="Y174" s="39" t="s">
        <v>223</v>
      </c>
      <c r="Z174" s="52"/>
      <c r="AA174" s="52"/>
      <c r="AB174" s="52"/>
      <c r="AC174" s="52"/>
      <c r="AD174" s="52"/>
      <c r="AE174" s="52"/>
      <c r="AF174" s="52"/>
      <c r="AG174" s="52"/>
      <c r="AH174" s="52"/>
      <c r="AI174" s="52"/>
      <c r="AJ174" s="52"/>
      <c r="AK174" s="52"/>
      <c r="AL174" s="52"/>
      <c r="AM174" s="52"/>
      <c r="AN174" s="52"/>
      <c r="AO174" s="52"/>
      <c r="AP174" s="52"/>
      <c r="AQ174" s="52"/>
      <c r="AR174" s="52"/>
      <c r="AS174" s="52"/>
      <c r="AT174" s="111"/>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3"/>
      <c r="CC174" s="53"/>
      <c r="CD174" s="53"/>
      <c r="CE174" s="53"/>
      <c r="CF174" s="53"/>
      <c r="CG174" s="53"/>
      <c r="CH174" s="53"/>
      <c r="CI174" s="53"/>
      <c r="CJ174" s="53"/>
      <c r="CK174" s="52"/>
      <c r="CL174" s="52"/>
      <c r="CM174" s="52"/>
      <c r="CN174" s="52"/>
    </row>
    <row r="175" spans="1:92" x14ac:dyDescent="0.25">
      <c r="A175" s="51"/>
      <c r="B175" s="51"/>
      <c r="C175" s="51"/>
      <c r="D175" s="51"/>
      <c r="E175" s="51"/>
      <c r="F175" s="51"/>
      <c r="G175" s="51"/>
      <c r="H175" s="51"/>
      <c r="I175" s="51"/>
      <c r="J175" s="51"/>
      <c r="K175" s="27"/>
      <c r="L175" s="27"/>
      <c r="M175" s="27"/>
      <c r="N175" s="27"/>
      <c r="O175" s="27"/>
      <c r="P175" s="27"/>
      <c r="Q175" s="27"/>
      <c r="R175" s="27"/>
      <c r="S175" s="27"/>
      <c r="T175" s="27"/>
      <c r="U175" s="52"/>
      <c r="V175" s="52"/>
      <c r="W175" s="52"/>
      <c r="X175" s="52"/>
      <c r="Y175" s="52" t="s">
        <v>222</v>
      </c>
      <c r="Z175" s="52">
        <f>SUM(Z169:Z173)</f>
        <v>1</v>
      </c>
      <c r="AA175" s="52">
        <f t="shared" ref="AA175:AH175" si="68">SUM(AA169:AA173)</f>
        <v>1</v>
      </c>
      <c r="AB175" s="52">
        <f t="shared" si="68"/>
        <v>2</v>
      </c>
      <c r="AC175" s="52">
        <f t="shared" si="68"/>
        <v>2</v>
      </c>
      <c r="AD175" s="52">
        <f t="shared" si="68"/>
        <v>1</v>
      </c>
      <c r="AE175" s="52">
        <f t="shared" si="68"/>
        <v>1</v>
      </c>
      <c r="AF175" s="52">
        <f t="shared" si="68"/>
        <v>3</v>
      </c>
      <c r="AG175" s="52">
        <f t="shared" si="68"/>
        <v>2</v>
      </c>
      <c r="AH175" s="52">
        <f t="shared" si="68"/>
        <v>1</v>
      </c>
      <c r="AI175" s="52"/>
      <c r="AJ175" s="52"/>
      <c r="AK175" s="52">
        <f>SUM(AK169:AK173)</f>
        <v>1</v>
      </c>
      <c r="AL175" s="52">
        <f t="shared" ref="AL175:AS175" si="69">SUM(AL169:AL173)</f>
        <v>1</v>
      </c>
      <c r="AM175" s="52">
        <f t="shared" si="69"/>
        <v>2</v>
      </c>
      <c r="AN175" s="52">
        <f t="shared" si="69"/>
        <v>2</v>
      </c>
      <c r="AO175" s="52">
        <f t="shared" si="69"/>
        <v>1</v>
      </c>
      <c r="AP175" s="52">
        <f t="shared" si="69"/>
        <v>1</v>
      </c>
      <c r="AQ175" s="52">
        <f t="shared" si="69"/>
        <v>3</v>
      </c>
      <c r="AR175" s="52">
        <f t="shared" si="69"/>
        <v>2</v>
      </c>
      <c r="AS175" s="52">
        <f t="shared" si="69"/>
        <v>1</v>
      </c>
      <c r="AT175" s="111"/>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3"/>
      <c r="CC175" s="53"/>
      <c r="CD175" s="53"/>
      <c r="CE175" s="53"/>
      <c r="CF175" s="53"/>
      <c r="CG175" s="53"/>
      <c r="CH175" s="53"/>
      <c r="CI175" s="53"/>
      <c r="CJ175" s="53"/>
      <c r="CK175" s="52"/>
      <c r="CL175" s="52"/>
      <c r="CM175" s="52"/>
      <c r="CN175" s="52"/>
    </row>
    <row r="176" spans="1:92" x14ac:dyDescent="0.25">
      <c r="A176" s="51"/>
      <c r="B176" s="51"/>
      <c r="C176" s="51"/>
      <c r="D176" s="51"/>
      <c r="E176" s="51"/>
      <c r="F176" s="51"/>
      <c r="G176" s="51"/>
      <c r="H176" s="51"/>
      <c r="I176" s="51"/>
      <c r="J176" s="51"/>
      <c r="K176" s="27"/>
      <c r="L176" s="27"/>
      <c r="M176" s="27"/>
      <c r="N176" s="27"/>
      <c r="O176" s="27"/>
      <c r="P176" s="27"/>
      <c r="Q176" s="27"/>
      <c r="R176" s="27"/>
      <c r="S176" s="27"/>
      <c r="T176" s="27"/>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111"/>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3"/>
      <c r="CC176" s="53"/>
      <c r="CD176" s="53"/>
      <c r="CE176" s="53"/>
      <c r="CF176" s="53"/>
      <c r="CG176" s="53"/>
      <c r="CH176" s="53"/>
      <c r="CI176" s="53"/>
      <c r="CJ176" s="53"/>
      <c r="CK176" s="52"/>
      <c r="CL176" s="52"/>
      <c r="CM176" s="52"/>
      <c r="CN176" s="52"/>
    </row>
    <row r="177" spans="1:92" x14ac:dyDescent="0.25">
      <c r="A177" s="51"/>
      <c r="B177" s="51"/>
      <c r="C177" s="51"/>
      <c r="D177" s="51"/>
      <c r="E177" s="51"/>
      <c r="F177" s="51"/>
      <c r="G177" s="51"/>
      <c r="H177" s="51"/>
      <c r="I177" s="51"/>
      <c r="J177" s="51"/>
      <c r="K177" s="27"/>
      <c r="L177" s="27"/>
      <c r="M177" s="27"/>
      <c r="N177" s="27"/>
      <c r="O177" s="27"/>
      <c r="P177" s="27"/>
      <c r="Q177" s="27"/>
      <c r="R177" s="27"/>
      <c r="S177" s="27"/>
      <c r="T177" s="27"/>
      <c r="U177" s="52"/>
      <c r="V177" s="52"/>
      <c r="W177" s="52"/>
      <c r="X177" s="52"/>
      <c r="Y177" s="88"/>
      <c r="Z177" s="89"/>
      <c r="AA177" s="89"/>
      <c r="AB177" s="89"/>
      <c r="AC177" s="89"/>
      <c r="AD177" s="89"/>
      <c r="AE177" s="89"/>
      <c r="AF177" s="89"/>
      <c r="AG177" s="89"/>
      <c r="AH177" s="89"/>
      <c r="AI177" s="52"/>
      <c r="AJ177" s="52"/>
      <c r="AK177" s="89"/>
      <c r="AL177" s="89"/>
      <c r="AM177" s="89"/>
      <c r="AN177" s="89"/>
      <c r="AO177" s="89"/>
      <c r="AP177" s="89"/>
      <c r="AQ177" s="89"/>
      <c r="AR177" s="89"/>
      <c r="AS177" s="89"/>
      <c r="AT177" s="111"/>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3"/>
      <c r="CC177" s="53"/>
      <c r="CD177" s="53"/>
      <c r="CE177" s="53"/>
      <c r="CF177" s="53"/>
      <c r="CG177" s="53"/>
      <c r="CH177" s="53"/>
      <c r="CI177" s="53"/>
      <c r="CJ177" s="53"/>
      <c r="CK177" s="52"/>
      <c r="CL177" s="52"/>
      <c r="CM177" s="52"/>
      <c r="CN177" s="52"/>
    </row>
    <row r="178" spans="1:92" x14ac:dyDescent="0.25">
      <c r="A178" s="51"/>
      <c r="B178" s="51"/>
      <c r="C178" s="51"/>
      <c r="D178" s="51"/>
      <c r="E178" s="51"/>
      <c r="F178" s="51"/>
      <c r="G178" s="51"/>
      <c r="H178" s="51"/>
      <c r="I178" s="51"/>
      <c r="J178" s="51"/>
      <c r="K178" s="27"/>
      <c r="L178" s="27"/>
      <c r="M178" s="27"/>
      <c r="N178" s="27"/>
      <c r="O178" s="27"/>
      <c r="P178" s="27"/>
      <c r="Q178" s="27"/>
      <c r="R178" s="27"/>
      <c r="S178" s="27"/>
      <c r="T178" s="27"/>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111"/>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3"/>
      <c r="CC178" s="53"/>
      <c r="CD178" s="53"/>
      <c r="CE178" s="53"/>
      <c r="CF178" s="53"/>
      <c r="CG178" s="53"/>
      <c r="CH178" s="53"/>
      <c r="CI178" s="53"/>
      <c r="CJ178" s="53"/>
      <c r="CK178" s="52"/>
      <c r="CL178" s="52"/>
      <c r="CM178" s="52"/>
      <c r="CN178" s="52"/>
    </row>
    <row r="179" spans="1:92" ht="26.25" x14ac:dyDescent="0.4">
      <c r="A179" s="51"/>
      <c r="B179" s="51"/>
      <c r="C179" s="51"/>
      <c r="D179" s="51"/>
      <c r="E179" s="51"/>
      <c r="F179" s="51"/>
      <c r="G179" s="51"/>
      <c r="H179" s="51"/>
      <c r="I179" s="51"/>
      <c r="J179" s="51"/>
      <c r="K179" s="27"/>
      <c r="L179" s="27"/>
      <c r="M179" s="27"/>
      <c r="N179" s="27"/>
      <c r="O179" s="27"/>
      <c r="P179" s="27"/>
      <c r="Q179" s="27"/>
      <c r="R179" s="27"/>
      <c r="S179" s="27"/>
      <c r="T179" s="27"/>
      <c r="U179" s="52"/>
      <c r="V179" s="97"/>
      <c r="W179" s="52" t="s">
        <v>164</v>
      </c>
      <c r="X179" s="52"/>
      <c r="Y179" s="74" t="s">
        <v>115</v>
      </c>
      <c r="Z179" s="75"/>
      <c r="AA179" s="75"/>
      <c r="AB179" s="75"/>
      <c r="AC179" s="75"/>
      <c r="AD179" s="75"/>
      <c r="AE179" s="75"/>
      <c r="AF179" s="75"/>
      <c r="AG179" s="75"/>
      <c r="AH179" s="96" t="s">
        <v>105</v>
      </c>
      <c r="AI179" s="95"/>
      <c r="AJ179" s="52"/>
      <c r="AK179" s="75"/>
      <c r="AL179" s="75"/>
      <c r="AM179" s="75"/>
      <c r="AN179" s="75"/>
      <c r="AO179" s="75"/>
      <c r="AP179" s="75"/>
      <c r="AQ179" s="75"/>
      <c r="AR179" s="75"/>
      <c r="AS179" s="75" t="s">
        <v>105</v>
      </c>
      <c r="AT179" s="108"/>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3"/>
      <c r="CC179" s="53"/>
      <c r="CD179" s="53"/>
      <c r="CE179" s="53"/>
      <c r="CF179" s="53"/>
      <c r="CG179" s="53"/>
      <c r="CH179" s="53"/>
      <c r="CI179" s="53"/>
      <c r="CJ179" s="53"/>
      <c r="CK179" s="52"/>
      <c r="CL179" s="52"/>
      <c r="CM179" s="52"/>
      <c r="CN179" s="52"/>
    </row>
    <row r="180" spans="1:92" ht="32.25" customHeight="1" x14ac:dyDescent="0.25">
      <c r="A180" s="51"/>
      <c r="B180" s="51"/>
      <c r="C180" s="51"/>
      <c r="D180" s="51"/>
      <c r="E180" s="51"/>
      <c r="F180" s="51"/>
      <c r="G180" s="51"/>
      <c r="H180" s="51"/>
      <c r="I180" s="51"/>
      <c r="J180" s="51"/>
      <c r="K180" s="27"/>
      <c r="L180" s="27"/>
      <c r="M180" s="27"/>
      <c r="N180" s="27"/>
      <c r="O180" s="27"/>
      <c r="P180" s="27"/>
      <c r="Q180" s="27"/>
      <c r="R180" s="27"/>
      <c r="S180" s="27"/>
      <c r="T180" s="27"/>
      <c r="U180" s="52"/>
      <c r="V180" s="47" t="s">
        <v>123</v>
      </c>
      <c r="W180" s="47" t="s">
        <v>117</v>
      </c>
      <c r="X180" s="86" t="s">
        <v>116</v>
      </c>
      <c r="Y180" s="76" t="s">
        <v>103</v>
      </c>
      <c r="Z180" s="106" t="s">
        <v>261</v>
      </c>
      <c r="AA180" s="106" t="s">
        <v>262</v>
      </c>
      <c r="AB180" s="106" t="s">
        <v>263</v>
      </c>
      <c r="AC180" s="106" t="s">
        <v>264</v>
      </c>
      <c r="AD180" s="106" t="s">
        <v>265</v>
      </c>
      <c r="AE180" s="106" t="s">
        <v>266</v>
      </c>
      <c r="AF180" s="106" t="s">
        <v>267</v>
      </c>
      <c r="AG180" s="106" t="s">
        <v>268</v>
      </c>
      <c r="AH180" s="106" t="s">
        <v>269</v>
      </c>
      <c r="AI180" s="79" t="str">
        <f>$AI$1</f>
        <v>GSchV_limits</v>
      </c>
      <c r="AJ180" s="52"/>
      <c r="AK180" s="106" t="s">
        <v>261</v>
      </c>
      <c r="AL180" s="106" t="s">
        <v>262</v>
      </c>
      <c r="AM180" s="106" t="s">
        <v>263</v>
      </c>
      <c r="AN180" s="106" t="s">
        <v>264</v>
      </c>
      <c r="AO180" s="106" t="s">
        <v>265</v>
      </c>
      <c r="AP180" s="106" t="s">
        <v>266</v>
      </c>
      <c r="AQ180" s="106" t="s">
        <v>267</v>
      </c>
      <c r="AR180" s="106" t="s">
        <v>268</v>
      </c>
      <c r="AS180" s="106" t="s">
        <v>269</v>
      </c>
      <c r="AT180" s="109" t="str">
        <f>$AT$1</f>
        <v>OZ CQC (AA-EQS) [(µg/l]</v>
      </c>
      <c r="AU180" s="52"/>
      <c r="AV180" s="78" t="s">
        <v>2</v>
      </c>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4">
        <v>3</v>
      </c>
      <c r="CC180" s="54">
        <v>4</v>
      </c>
      <c r="CD180" s="54">
        <v>5</v>
      </c>
      <c r="CE180" s="54">
        <v>6</v>
      </c>
      <c r="CF180" s="54">
        <v>7</v>
      </c>
      <c r="CG180" s="54">
        <v>8</v>
      </c>
      <c r="CH180" s="54">
        <v>9</v>
      </c>
      <c r="CI180" s="54">
        <v>10</v>
      </c>
      <c r="CJ180" s="54">
        <v>11</v>
      </c>
      <c r="CK180" s="52"/>
      <c r="CL180" s="52"/>
      <c r="CM180" s="52"/>
      <c r="CN180" s="52"/>
    </row>
    <row r="181" spans="1:92" x14ac:dyDescent="0.25">
      <c r="A181" s="51"/>
      <c r="B181" s="51"/>
      <c r="C181" s="51"/>
      <c r="D181" s="51"/>
      <c r="E181" s="51"/>
      <c r="F181" s="51"/>
      <c r="G181" s="51"/>
      <c r="H181" s="51"/>
      <c r="I181" s="51"/>
      <c r="J181" s="51"/>
      <c r="K181" s="27"/>
      <c r="L181" s="27"/>
      <c r="M181" s="27"/>
      <c r="N181" s="27"/>
      <c r="O181" s="27"/>
      <c r="P181" s="27"/>
      <c r="Q181" s="27"/>
      <c r="R181" s="27"/>
      <c r="S181" s="27"/>
      <c r="T181" s="27"/>
      <c r="U181" s="52"/>
      <c r="V181" s="80" t="str">
        <f>INDEX('Detected Compounds limits'!$B$2:$I$50, MATCH($Y181,'Detected Compounds limits'!$B$2:$B$50, 0), MATCH(V$4,'Detected Compounds limits'!$B$2:$I$2,0))</f>
        <v xml:space="preserve"> </v>
      </c>
      <c r="W181" s="80" t="s">
        <v>118</v>
      </c>
      <c r="X181" s="81"/>
      <c r="Y181" s="82" t="s">
        <v>8</v>
      </c>
      <c r="Z181" s="80">
        <v>5.1E-5</v>
      </c>
      <c r="AA181" s="80"/>
      <c r="AB181" s="80"/>
      <c r="AC181" s="80"/>
      <c r="AD181" s="80"/>
      <c r="AE181" s="80"/>
      <c r="AF181" s="80"/>
      <c r="AG181" s="80"/>
      <c r="AH181" s="80"/>
      <c r="AI181" s="80">
        <f>INDEX('Detected Compounds limits'!$B$2:$H$50, MATCH($Y181,'Detected Compounds limits'!$B$2:$B$50, 0), MATCH(AI$1,'Detected Compounds limits'!$B$2:$H$2,0))</f>
        <v>0.1</v>
      </c>
      <c r="AJ181" s="52"/>
      <c r="AK181" s="80">
        <v>5.1E-5</v>
      </c>
      <c r="AL181" s="80"/>
      <c r="AM181" s="80"/>
      <c r="AN181" s="80"/>
      <c r="AO181" s="80"/>
      <c r="AP181" s="80"/>
      <c r="AQ181" s="80"/>
      <c r="AR181" s="80"/>
      <c r="AS181" s="80"/>
      <c r="AT181" s="110">
        <f>INDEX('Detected Compounds limits'!$B$2:$H$50, MATCH($Y181,'Detected Compounds limits'!$B$2:$B$50, 0), MATCH(AT$1,'Detected Compounds limits'!$B$2:$H$2,0))</f>
        <v>3.2000000000000003E-4</v>
      </c>
      <c r="AU181" s="52"/>
      <c r="AV181" s="80">
        <f>INDEX('Detected Compounds limits'!$B$2:$H$50, MATCH($Y181,'Detected Compounds limits'!$B$2:$B$50, 0), MATCH(AV$4,'Detected Compounds limits'!$B$2:$H$2,0))</f>
        <v>3.0000000000000001E-5</v>
      </c>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5"/>
      <c r="CC181" s="55"/>
      <c r="CD181" s="55"/>
      <c r="CE181" s="55"/>
      <c r="CF181" s="55"/>
      <c r="CG181" s="55"/>
      <c r="CH181" s="55"/>
      <c r="CI181" s="55"/>
      <c r="CJ181" s="55"/>
      <c r="CK181" s="52"/>
      <c r="CL181" s="52"/>
      <c r="CM181" s="52"/>
      <c r="CN181" s="52"/>
    </row>
    <row r="182" spans="1:92" x14ac:dyDescent="0.25">
      <c r="A182" s="51"/>
      <c r="B182" s="51"/>
      <c r="C182" s="51"/>
      <c r="D182" s="51"/>
      <c r="E182" s="51"/>
      <c r="F182" s="51"/>
      <c r="G182" s="51"/>
      <c r="H182" s="51"/>
      <c r="I182" s="51"/>
      <c r="J182" s="51"/>
      <c r="K182" s="27"/>
      <c r="L182" s="27"/>
      <c r="M182" s="27"/>
      <c r="N182" s="27"/>
      <c r="O182" s="27"/>
      <c r="P182" s="27"/>
      <c r="Q182" s="27"/>
      <c r="R182" s="27"/>
      <c r="S182" s="27"/>
      <c r="T182" s="27"/>
      <c r="U182" s="52"/>
      <c r="V182" s="80" t="str">
        <f>INDEX('Detected Compounds limits'!$B$2:$I$50, MATCH($Y182,'Detected Compounds limits'!$B$2:$B$50, 0), MATCH(V$4,'Detected Compounds limits'!$B$2:$I$2,0))</f>
        <v>x</v>
      </c>
      <c r="W182" s="80"/>
      <c r="X182" s="81"/>
      <c r="Y182" s="82" t="s">
        <v>16</v>
      </c>
      <c r="Z182" s="80">
        <v>1.7000000000000001E-2</v>
      </c>
      <c r="AA182" s="80">
        <v>1.7000000000000001E-2</v>
      </c>
      <c r="AB182" s="80">
        <v>1.7000000000000001E-2</v>
      </c>
      <c r="AC182" s="80">
        <v>1.7000000000000001E-2</v>
      </c>
      <c r="AD182" s="80">
        <v>1.7000000000000001E-2</v>
      </c>
      <c r="AE182" s="80">
        <v>1.7000000000000001E-2</v>
      </c>
      <c r="AF182" s="80">
        <v>1.7000000000000001E-2</v>
      </c>
      <c r="AG182" s="80">
        <v>1.7000000000000001E-2</v>
      </c>
      <c r="AH182" s="80">
        <v>1.7000000000000001E-2</v>
      </c>
      <c r="AI182" s="80">
        <f>INDEX('Detected Compounds limits'!$B$2:$H$50, MATCH($Y182,'Detected Compounds limits'!$B$2:$B$50, 0), MATCH(AI$1,'Detected Compounds limits'!$B$2:$H$2,0))</f>
        <v>10</v>
      </c>
      <c r="AJ182" s="52"/>
      <c r="AK182" s="80">
        <v>1.7000000000000001E-2</v>
      </c>
      <c r="AL182" s="80">
        <v>1.7000000000000001E-2</v>
      </c>
      <c r="AM182" s="80">
        <v>1.7000000000000001E-2</v>
      </c>
      <c r="AN182" s="80">
        <v>1.7000000000000001E-2</v>
      </c>
      <c r="AO182" s="80">
        <v>1.7000000000000001E-2</v>
      </c>
      <c r="AP182" s="80">
        <v>1.7000000000000001E-2</v>
      </c>
      <c r="AQ182" s="80">
        <v>1.7000000000000001E-2</v>
      </c>
      <c r="AR182" s="80">
        <v>1.7000000000000001E-2</v>
      </c>
      <c r="AS182" s="80">
        <v>1.7000000000000001E-2</v>
      </c>
      <c r="AT182" s="110">
        <f>INDEX('Detected Compounds limits'!$B$2:$H$50, MATCH($Y182,'Detected Compounds limits'!$B$2:$B$50, 0), MATCH(AT$1,'Detected Compounds limits'!$B$2:$H$2,0))</f>
        <v>250</v>
      </c>
      <c r="AU182" s="52"/>
      <c r="AV182" s="80">
        <f>INDEX('Detected Compounds limits'!$B$2:$H$50, MATCH($Y182,'Detected Compounds limits'!$B$2:$B$50, 0), MATCH(AV$4,'Detected Compounds limits'!$B$2:$H$2,0))</f>
        <v>1.7000000000000001E-2</v>
      </c>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4" t="s">
        <v>209</v>
      </c>
      <c r="CC182" s="54" t="s">
        <v>209</v>
      </c>
      <c r="CD182" s="54" t="s">
        <v>209</v>
      </c>
      <c r="CE182" s="54" t="s">
        <v>209</v>
      </c>
      <c r="CF182" s="54" t="s">
        <v>209</v>
      </c>
      <c r="CG182" s="56" t="s">
        <v>209</v>
      </c>
      <c r="CH182" s="54" t="s">
        <v>209</v>
      </c>
      <c r="CI182" s="54" t="s">
        <v>209</v>
      </c>
      <c r="CJ182" s="54"/>
      <c r="CK182" s="52"/>
      <c r="CL182" s="52"/>
      <c r="CM182" s="52"/>
      <c r="CN182" s="52"/>
    </row>
    <row r="183" spans="1:92" x14ac:dyDescent="0.25">
      <c r="A183" s="51"/>
      <c r="B183" s="51"/>
      <c r="C183" s="51"/>
      <c r="D183" s="51"/>
      <c r="E183" s="51"/>
      <c r="F183" s="51"/>
      <c r="G183" s="51"/>
      <c r="H183" s="51"/>
      <c r="I183" s="51"/>
      <c r="J183" s="51"/>
      <c r="K183" s="27"/>
      <c r="L183" s="27"/>
      <c r="M183" s="27"/>
      <c r="N183" s="27"/>
      <c r="O183" s="27"/>
      <c r="P183" s="27"/>
      <c r="Q183" s="27"/>
      <c r="R183" s="27"/>
      <c r="S183" s="27"/>
      <c r="T183" s="27"/>
      <c r="U183" s="52"/>
      <c r="V183" s="80" t="str">
        <f>INDEX('Detected Compounds limits'!$B$2:$I$50, MATCH($Y183,'Detected Compounds limits'!$B$2:$B$50, 0), MATCH(V$4,'Detected Compounds limits'!$B$2:$I$2,0))</f>
        <v>x</v>
      </c>
      <c r="W183" s="80"/>
      <c r="X183" s="81"/>
      <c r="Y183" s="82" t="s">
        <v>18</v>
      </c>
      <c r="Z183" s="80"/>
      <c r="AA183" s="80"/>
      <c r="AB183" s="80"/>
      <c r="AC183" s="80"/>
      <c r="AD183" s="80"/>
      <c r="AE183" s="80"/>
      <c r="AF183" s="80">
        <v>2.1000000000000001E-2</v>
      </c>
      <c r="AG183" s="80">
        <v>2.1000000000000001E-2</v>
      </c>
      <c r="AH183" s="80">
        <v>2.1000000000000001E-2</v>
      </c>
      <c r="AI183" s="80">
        <f>INDEX('Detected Compounds limits'!$B$2:$H$50, MATCH($Y183,'Detected Compounds limits'!$B$2:$B$50, 0), MATCH(AI$1,'Detected Compounds limits'!$B$2:$H$2,0))</f>
        <v>10</v>
      </c>
      <c r="AJ183" s="52"/>
      <c r="AK183" s="80"/>
      <c r="AL183" s="80"/>
      <c r="AM183" s="80"/>
      <c r="AN183" s="80"/>
      <c r="AO183" s="80"/>
      <c r="AP183" s="80"/>
      <c r="AQ183" s="80">
        <v>2.1000000000000001E-2</v>
      </c>
      <c r="AR183" s="80">
        <v>2.1000000000000001E-2</v>
      </c>
      <c r="AS183" s="80">
        <v>2.1000000000000001E-2</v>
      </c>
      <c r="AT183" s="110">
        <f>INDEX('Detected Compounds limits'!$B$2:$H$50, MATCH($Y183,'Detected Compounds limits'!$B$2:$B$50, 0), MATCH(AT$1,'Detected Compounds limits'!$B$2:$H$2,0))</f>
        <v>37</v>
      </c>
      <c r="AU183" s="52"/>
      <c r="AV183" s="80">
        <f>INDEX('Detected Compounds limits'!$B$2:$H$50, MATCH($Y183,'Detected Compounds limits'!$B$2:$B$50, 0), MATCH(AV$4,'Detected Compounds limits'!$B$2:$H$2,0))</f>
        <v>2.1000000000000001E-2</v>
      </c>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5"/>
      <c r="CC183" s="55"/>
      <c r="CD183" s="55"/>
      <c r="CE183" s="55"/>
      <c r="CF183" s="55"/>
      <c r="CG183" s="55"/>
      <c r="CH183" s="55" t="s">
        <v>209</v>
      </c>
      <c r="CI183" s="55" t="s">
        <v>209</v>
      </c>
      <c r="CJ183" s="55" t="s">
        <v>209</v>
      </c>
      <c r="CK183" s="52"/>
      <c r="CL183" s="52"/>
      <c r="CM183" s="52"/>
      <c r="CN183" s="52"/>
    </row>
    <row r="184" spans="1:92" x14ac:dyDescent="0.25">
      <c r="A184" s="51"/>
      <c r="B184" s="51"/>
      <c r="C184" s="51"/>
      <c r="D184" s="51"/>
      <c r="E184" s="51"/>
      <c r="F184" s="51"/>
      <c r="G184" s="51"/>
      <c r="H184" s="51"/>
      <c r="I184" s="51"/>
      <c r="J184" s="51"/>
      <c r="K184" s="27"/>
      <c r="L184" s="27"/>
      <c r="M184" s="27"/>
      <c r="N184" s="27"/>
      <c r="O184" s="27"/>
      <c r="P184" s="27"/>
      <c r="Q184" s="27"/>
      <c r="R184" s="27"/>
      <c r="S184" s="27"/>
      <c r="T184" s="27"/>
      <c r="U184" s="52"/>
      <c r="V184" s="80" t="str">
        <f>INDEX('Detected Compounds limits'!$B$2:$I$50, MATCH($Y184,'Detected Compounds limits'!$B$2:$B$50, 0), MATCH(V$4,'Detected Compounds limits'!$B$2:$I$2,0))</f>
        <v xml:space="preserve"> </v>
      </c>
      <c r="W184" s="80"/>
      <c r="X184" s="81"/>
      <c r="Y184" s="82" t="s">
        <v>22</v>
      </c>
      <c r="Z184" s="80">
        <v>2.9999999999999997E-5</v>
      </c>
      <c r="AA184" s="80">
        <v>2.9999999999999997E-5</v>
      </c>
      <c r="AB184" s="80"/>
      <c r="AC184" s="80"/>
      <c r="AD184" s="80">
        <v>2.9999999999999997E-5</v>
      </c>
      <c r="AE184" s="80"/>
      <c r="AF184" s="80"/>
      <c r="AG184" s="80"/>
      <c r="AH184" s="80"/>
      <c r="AI184" s="80">
        <f>INDEX('Detected Compounds limits'!$B$2:$H$50, MATCH($Y184,'Detected Compounds limits'!$B$2:$B$50, 0), MATCH(AI$1,'Detected Compounds limits'!$B$2:$H$2,0))</f>
        <v>4.6000000000000001E-4</v>
      </c>
      <c r="AJ184" s="52"/>
      <c r="AK184" s="80">
        <v>2.9999999999999997E-5</v>
      </c>
      <c r="AL184" s="80">
        <v>2.9999999999999997E-5</v>
      </c>
      <c r="AM184" s="80"/>
      <c r="AN184" s="80"/>
      <c r="AO184" s="80">
        <v>2.9999999999999997E-5</v>
      </c>
      <c r="AP184" s="80"/>
      <c r="AQ184" s="80"/>
      <c r="AR184" s="80"/>
      <c r="AS184" s="80"/>
      <c r="AT184" s="110">
        <f>INDEX('Detected Compounds limits'!$B$2:$H$50, MATCH($Y184,'Detected Compounds limits'!$B$2:$B$50, 0), MATCH(AT$1,'Detected Compounds limits'!$B$2:$H$2,0))</f>
        <v>4.6000000000000001E-4</v>
      </c>
      <c r="AU184" s="52"/>
      <c r="AV184" s="80">
        <f>INDEX('Detected Compounds limits'!$B$2:$H$50, MATCH($Y184,'Detected Compounds limits'!$B$2:$B$50, 0), MATCH(AV$4,'Detected Compounds limits'!$B$2:$H$2,0))</f>
        <v>3.0000000000000001E-5</v>
      </c>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4" t="s">
        <v>209</v>
      </c>
      <c r="CC184" s="54"/>
      <c r="CD184" s="54"/>
      <c r="CE184" s="54"/>
      <c r="CF184" s="54" t="s">
        <v>209</v>
      </c>
      <c r="CG184" s="56"/>
      <c r="CH184" s="54"/>
      <c r="CI184" s="54"/>
      <c r="CJ184" s="54"/>
      <c r="CK184" s="52"/>
      <c r="CL184" s="52"/>
      <c r="CM184" s="52"/>
      <c r="CN184" s="52"/>
    </row>
    <row r="185" spans="1:92" x14ac:dyDescent="0.25">
      <c r="A185" s="51"/>
      <c r="B185" s="51"/>
      <c r="C185" s="51"/>
      <c r="D185" s="51"/>
      <c r="E185" s="51"/>
      <c r="F185" s="51"/>
      <c r="G185" s="51"/>
      <c r="H185" s="51"/>
      <c r="I185" s="51"/>
      <c r="J185" s="51"/>
      <c r="K185" s="27"/>
      <c r="L185" s="27"/>
      <c r="M185" s="27"/>
      <c r="N185" s="27"/>
      <c r="O185" s="27"/>
      <c r="P185" s="27"/>
      <c r="Q185" s="27"/>
      <c r="R185" s="27"/>
      <c r="S185" s="27"/>
      <c r="T185" s="27"/>
      <c r="U185" s="52"/>
      <c r="V185" s="80" t="str">
        <f>INDEX('Detected Compounds limits'!$B$2:$I$50, MATCH($Y185,'Detected Compounds limits'!$B$2:$B$50, 0), MATCH(V$4,'Detected Compounds limits'!$B$2:$I$2,0))</f>
        <v xml:space="preserve"> </v>
      </c>
      <c r="W185" s="80"/>
      <c r="X185" s="81"/>
      <c r="Y185" s="82" t="s">
        <v>24</v>
      </c>
      <c r="Z185" s="80">
        <v>7.0000000000000007E-5</v>
      </c>
      <c r="AA185" s="80"/>
      <c r="AB185" s="80"/>
      <c r="AC185" s="80"/>
      <c r="AD185" s="80"/>
      <c r="AE185" s="80"/>
      <c r="AF185" s="80"/>
      <c r="AG185" s="80"/>
      <c r="AH185" s="80"/>
      <c r="AI185" s="80">
        <f>INDEX('Detected Compounds limits'!$B$2:$H$50, MATCH($Y185,'Detected Compounds limits'!$B$2:$B$50, 0), MATCH(AI$1,'Detected Compounds limits'!$B$2:$H$2,0))</f>
        <v>0.1</v>
      </c>
      <c r="AJ185" s="52"/>
      <c r="AK185" s="80">
        <v>7.0000000000000007E-5</v>
      </c>
      <c r="AL185" s="80"/>
      <c r="AM185" s="80"/>
      <c r="AN185" s="80"/>
      <c r="AO185" s="80"/>
      <c r="AP185" s="80"/>
      <c r="AQ185" s="80"/>
      <c r="AR185" s="80"/>
      <c r="AS185" s="80"/>
      <c r="AT185" s="110">
        <f>INDEX('Detected Compounds limits'!$B$2:$H$50, MATCH($Y185,'Detected Compounds limits'!$B$2:$B$50, 0), MATCH(AT$1,'Detected Compounds limits'!$B$2:$H$2,0))</f>
        <v>1E-3</v>
      </c>
      <c r="AU185" s="52"/>
      <c r="AV185" s="80">
        <f>INDEX('Detected Compounds limits'!$B$2:$H$50, MATCH($Y185,'Detected Compounds limits'!$B$2:$B$50, 0), MATCH(AV$4,'Detected Compounds limits'!$B$2:$H$2,0))</f>
        <v>3.0000000000000001E-5</v>
      </c>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5"/>
      <c r="CC185" s="55"/>
      <c r="CD185" s="55"/>
      <c r="CE185" s="55"/>
      <c r="CF185" s="55"/>
      <c r="CG185" s="55"/>
      <c r="CH185" s="55"/>
      <c r="CI185" s="55"/>
      <c r="CJ185" s="55"/>
      <c r="CK185" s="52"/>
      <c r="CL185" s="52"/>
      <c r="CM185" s="52"/>
      <c r="CN185" s="52"/>
    </row>
    <row r="186" spans="1:92" x14ac:dyDescent="0.25">
      <c r="A186" s="51"/>
      <c r="B186" s="51"/>
      <c r="C186" s="51"/>
      <c r="D186" s="51"/>
      <c r="E186" s="51"/>
      <c r="F186" s="51"/>
      <c r="G186" s="51"/>
      <c r="H186" s="51"/>
      <c r="I186" s="51"/>
      <c r="J186" s="51"/>
      <c r="K186" s="27"/>
      <c r="L186" s="27"/>
      <c r="M186" s="27"/>
      <c r="N186" s="27"/>
      <c r="O186" s="27"/>
      <c r="P186" s="27"/>
      <c r="Q186" s="27"/>
      <c r="R186" s="27"/>
      <c r="S186" s="27"/>
      <c r="T186" s="27"/>
      <c r="U186" s="52"/>
      <c r="V186" s="80" t="str">
        <f>INDEX('Detected Compounds limits'!$B$2:$I$50, MATCH($Y186,'Detected Compounds limits'!$B$2:$B$50, 0), MATCH(V$4,'Detected Compounds limits'!$B$2:$I$2,0))</f>
        <v xml:space="preserve"> </v>
      </c>
      <c r="W186" s="80"/>
      <c r="X186" s="81"/>
      <c r="Y186" s="82" t="s">
        <v>28</v>
      </c>
      <c r="Z186" s="80">
        <v>2.9999999999999997E-5</v>
      </c>
      <c r="AA186" s="80"/>
      <c r="AB186" s="80">
        <v>1.1E-4</v>
      </c>
      <c r="AC186" s="80"/>
      <c r="AD186" s="80"/>
      <c r="AE186" s="80"/>
      <c r="AF186" s="80"/>
      <c r="AG186" s="80"/>
      <c r="AH186" s="80">
        <v>2.9999999999999997E-5</v>
      </c>
      <c r="AI186" s="80">
        <f>INDEX('Detected Compounds limits'!$B$2:$H$50, MATCH($Y186,'Detected Compounds limits'!$B$2:$B$50, 0), MATCH(AI$1,'Detected Compounds limits'!$B$2:$H$2,0))</f>
        <v>0.1</v>
      </c>
      <c r="AJ186" s="52"/>
      <c r="AK186" s="80">
        <v>2.9999999999999997E-5</v>
      </c>
      <c r="AL186" s="80"/>
      <c r="AM186" s="80">
        <v>1.1E-4</v>
      </c>
      <c r="AN186" s="80"/>
      <c r="AO186" s="80"/>
      <c r="AP186" s="80"/>
      <c r="AQ186" s="80"/>
      <c r="AR186" s="80"/>
      <c r="AS186" s="80">
        <v>2.9999999999999997E-5</v>
      </c>
      <c r="AT186" s="110">
        <f>INDEX('Detected Compounds limits'!$B$2:$H$50, MATCH($Y186,'Detected Compounds limits'!$B$2:$B$50, 0), MATCH(AT$1,'Detected Compounds limits'!$B$2:$H$2,0))</f>
        <v>2.0000000000000001E-4</v>
      </c>
      <c r="AU186" s="52"/>
      <c r="AV186" s="80">
        <f>INDEX('Detected Compounds limits'!$B$2:$H$50, MATCH($Y186,'Detected Compounds limits'!$B$2:$B$50, 0), MATCH(AV$4,'Detected Compounds limits'!$B$2:$H$2,0))</f>
        <v>3.0000000000000001E-5</v>
      </c>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4"/>
      <c r="CC186" s="54"/>
      <c r="CD186" s="54"/>
      <c r="CE186" s="54"/>
      <c r="CF186" s="54"/>
      <c r="CG186" s="56"/>
      <c r="CH186" s="54"/>
      <c r="CI186" s="54"/>
      <c r="CJ186" s="54" t="s">
        <v>209</v>
      </c>
      <c r="CK186" s="52"/>
      <c r="CL186" s="52"/>
      <c r="CM186" s="52"/>
      <c r="CN186" s="52"/>
    </row>
    <row r="187" spans="1:92" x14ac:dyDescent="0.25">
      <c r="A187" s="51"/>
      <c r="B187" s="51"/>
      <c r="C187" s="51"/>
      <c r="D187" s="51"/>
      <c r="E187" s="51"/>
      <c r="F187" s="51"/>
      <c r="G187" s="51"/>
      <c r="H187" s="51"/>
      <c r="I187" s="51"/>
      <c r="J187" s="51"/>
      <c r="K187" s="27"/>
      <c r="L187" s="27"/>
      <c r="M187" s="27"/>
      <c r="N187" s="27"/>
      <c r="O187" s="27"/>
      <c r="P187" s="27"/>
      <c r="Q187" s="27"/>
      <c r="R187" s="27"/>
      <c r="S187" s="27"/>
      <c r="T187" s="27"/>
      <c r="U187" s="52"/>
      <c r="V187" s="80" t="str">
        <f>INDEX('Detected Compounds limits'!$B$2:$I$50, MATCH($Y187,'Detected Compounds limits'!$B$2:$B$50, 0), MATCH(V$4,'Detected Compounds limits'!$B$2:$I$2,0))</f>
        <v xml:space="preserve"> </v>
      </c>
      <c r="W187" s="80"/>
      <c r="X187" s="81"/>
      <c r="Y187" s="82" t="s">
        <v>31</v>
      </c>
      <c r="Z187" s="80">
        <v>2.9999999999999997E-5</v>
      </c>
      <c r="AA187" s="80"/>
      <c r="AB187" s="80">
        <v>2.9999999999999997E-5</v>
      </c>
      <c r="AC187" s="80"/>
      <c r="AD187" s="80"/>
      <c r="AE187" s="80"/>
      <c r="AF187" s="80"/>
      <c r="AG187" s="80"/>
      <c r="AH187" s="80"/>
      <c r="AI187" s="80">
        <f>INDEX('Detected Compounds limits'!$B$2:$H$50, MATCH($Y187,'Detected Compounds limits'!$B$2:$B$50, 0), MATCH(AI$1,'Detected Compounds limits'!$B$2:$H$2,0))</f>
        <v>3.0000000000000001E-5</v>
      </c>
      <c r="AJ187" s="52"/>
      <c r="AK187" s="80">
        <v>2.9999999999999997E-5</v>
      </c>
      <c r="AL187" s="80"/>
      <c r="AM187" s="80">
        <v>2.9999999999999997E-5</v>
      </c>
      <c r="AN187" s="80"/>
      <c r="AO187" s="80"/>
      <c r="AP187" s="80"/>
      <c r="AQ187" s="80"/>
      <c r="AR187" s="80"/>
      <c r="AS187" s="80"/>
      <c r="AT187" s="110">
        <f>INDEX('Detected Compounds limits'!$B$2:$H$50, MATCH($Y187,'Detected Compounds limits'!$B$2:$B$50, 0), MATCH(AT$1,'Detected Compounds limits'!$B$2:$H$2,0))</f>
        <v>3.0000000000000001E-5</v>
      </c>
      <c r="AU187" s="52"/>
      <c r="AV187" s="80">
        <f>INDEX('Detected Compounds limits'!$B$2:$H$50, MATCH($Y187,'Detected Compounds limits'!$B$2:$B$50, 0), MATCH(AV$4,'Detected Compounds limits'!$B$2:$H$2,0))</f>
        <v>3.0000000000000001E-5</v>
      </c>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5" t="s">
        <v>209</v>
      </c>
      <c r="CC187" s="55"/>
      <c r="CD187" s="55" t="s">
        <v>209</v>
      </c>
      <c r="CE187" s="55"/>
      <c r="CF187" s="55"/>
      <c r="CG187" s="55"/>
      <c r="CH187" s="55"/>
      <c r="CI187" s="55"/>
      <c r="CJ187" s="55"/>
      <c r="CK187" s="52"/>
      <c r="CL187" s="52"/>
      <c r="CM187" s="52"/>
      <c r="CN187" s="52"/>
    </row>
    <row r="188" spans="1:92" x14ac:dyDescent="0.25">
      <c r="A188" s="51"/>
      <c r="B188" s="51"/>
      <c r="C188" s="51"/>
      <c r="D188" s="51"/>
      <c r="E188" s="51"/>
      <c r="F188" s="51"/>
      <c r="G188" s="51"/>
      <c r="H188" s="51"/>
      <c r="I188" s="51"/>
      <c r="J188" s="51"/>
      <c r="K188" s="27"/>
      <c r="L188" s="27"/>
      <c r="M188" s="27"/>
      <c r="N188" s="27"/>
      <c r="O188" s="27"/>
      <c r="P188" s="27"/>
      <c r="Q188" s="27"/>
      <c r="R188" s="27"/>
      <c r="S188" s="27"/>
      <c r="T188" s="27"/>
      <c r="U188" s="52"/>
      <c r="V188" s="80" t="str">
        <f>INDEX('Detected Compounds limits'!$B$2:$I$50, MATCH($Y188,'Detected Compounds limits'!$B$2:$B$50, 0), MATCH(V$4,'Detected Compounds limits'!$B$2:$I$2,0))</f>
        <v xml:space="preserve"> </v>
      </c>
      <c r="W188" s="80"/>
      <c r="X188" s="81"/>
      <c r="Y188" s="82" t="s">
        <v>33</v>
      </c>
      <c r="Z188" s="80">
        <v>5.9999999999999995E-5</v>
      </c>
      <c r="AA188" s="80"/>
      <c r="AB188" s="80"/>
      <c r="AC188" s="80"/>
      <c r="AD188" s="80"/>
      <c r="AE188" s="80"/>
      <c r="AF188" s="80"/>
      <c r="AG188" s="80"/>
      <c r="AH188" s="80"/>
      <c r="AI188" s="80">
        <f>INDEX('Detected Compounds limits'!$B$2:$H$50, MATCH($Y188,'Detected Compounds limits'!$B$2:$B$50, 0), MATCH(AI$1,'Detected Compounds limits'!$B$2:$H$2,0))</f>
        <v>0.1</v>
      </c>
      <c r="AJ188" s="52"/>
      <c r="AK188" s="80">
        <v>5.9999999999999995E-5</v>
      </c>
      <c r="AL188" s="80"/>
      <c r="AM188" s="80"/>
      <c r="AN188" s="80"/>
      <c r="AO188" s="80"/>
      <c r="AP188" s="80"/>
      <c r="AQ188" s="80"/>
      <c r="AR188" s="80"/>
      <c r="AS188" s="80"/>
      <c r="AT188" s="110">
        <f>INDEX('Detected Compounds limits'!$B$2:$H$50, MATCH($Y188,'Detected Compounds limits'!$B$2:$B$50, 0), MATCH(AT$1,'Detected Compounds limits'!$B$2:$H$2,0))</f>
        <v>1.7E-6</v>
      </c>
      <c r="AU188" s="52"/>
      <c r="AV188" s="80">
        <f>INDEX('Detected Compounds limits'!$B$2:$H$50, MATCH($Y188,'Detected Compounds limits'!$B$2:$B$50, 0), MATCH(AV$4,'Detected Compounds limits'!$B$2:$H$2,0))</f>
        <v>5.0000000000000002E-5</v>
      </c>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4"/>
      <c r="CC188" s="54"/>
      <c r="CD188" s="54"/>
      <c r="CE188" s="54"/>
      <c r="CF188" s="54"/>
      <c r="CG188" s="56"/>
      <c r="CH188" s="54"/>
      <c r="CI188" s="54"/>
      <c r="CJ188" s="54"/>
      <c r="CK188" s="52"/>
      <c r="CL188" s="52"/>
      <c r="CM188" s="52"/>
      <c r="CN188" s="52"/>
    </row>
    <row r="189" spans="1:92" x14ac:dyDescent="0.25">
      <c r="A189" s="51"/>
      <c r="B189" s="51"/>
      <c r="C189" s="51"/>
      <c r="D189" s="51"/>
      <c r="E189" s="51"/>
      <c r="F189" s="51"/>
      <c r="G189" s="51"/>
      <c r="H189" s="51"/>
      <c r="I189" s="51"/>
      <c r="J189" s="51"/>
      <c r="K189" s="27"/>
      <c r="L189" s="27"/>
      <c r="M189" s="27"/>
      <c r="N189" s="27"/>
      <c r="O189" s="27"/>
      <c r="P189" s="27"/>
      <c r="Q189" s="27"/>
      <c r="R189" s="27"/>
      <c r="S189" s="27"/>
      <c r="T189" s="27"/>
      <c r="U189" s="52"/>
      <c r="V189" s="80" t="str">
        <f>INDEX('Detected Compounds limits'!$B$2:$I$50, MATCH($Y189,'Detected Compounds limits'!$B$2:$B$50, 0), MATCH(V$4,'Detected Compounds limits'!$B$2:$I$2,0))</f>
        <v>x</v>
      </c>
      <c r="W189" s="80"/>
      <c r="X189" s="81"/>
      <c r="Y189" s="82" t="s">
        <v>45</v>
      </c>
      <c r="Z189" s="80">
        <v>8.1000000000000003E-2</v>
      </c>
      <c r="AA189" s="80">
        <v>8.8999999999999996E-2</v>
      </c>
      <c r="AB189" s="80">
        <v>7.1999999999999995E-2</v>
      </c>
      <c r="AC189" s="80">
        <v>0.05</v>
      </c>
      <c r="AD189" s="80">
        <v>0.05</v>
      </c>
      <c r="AE189" s="80">
        <v>0.05</v>
      </c>
      <c r="AF189" s="80">
        <v>6.7000000000000004E-2</v>
      </c>
      <c r="AG189" s="80">
        <v>6.4000000000000001E-2</v>
      </c>
      <c r="AH189" s="80">
        <v>7.4999999999999997E-2</v>
      </c>
      <c r="AI189" s="80">
        <f>INDEX('Detected Compounds limits'!$B$2:$H$50, MATCH($Y189,'Detected Compounds limits'!$B$2:$B$50, 0), MATCH(AI$1,'Detected Compounds limits'!$B$2:$H$2,0))</f>
        <v>10</v>
      </c>
      <c r="AJ189" s="52"/>
      <c r="AK189" s="80">
        <v>8.1000000000000003E-2</v>
      </c>
      <c r="AL189" s="80">
        <v>8.8999999999999996E-2</v>
      </c>
      <c r="AM189" s="80">
        <v>7.1999999999999995E-2</v>
      </c>
      <c r="AN189" s="80">
        <v>0.05</v>
      </c>
      <c r="AO189" s="80">
        <v>0.05</v>
      </c>
      <c r="AP189" s="80">
        <v>0.05</v>
      </c>
      <c r="AQ189" s="80">
        <v>6.7000000000000004E-2</v>
      </c>
      <c r="AR189" s="80">
        <v>6.4000000000000001E-2</v>
      </c>
      <c r="AS189" s="80">
        <v>7.4999999999999997E-2</v>
      </c>
      <c r="AT189" s="110">
        <f>INDEX('Detected Compounds limits'!$B$2:$H$50, MATCH($Y189,'Detected Compounds limits'!$B$2:$B$50, 0), MATCH(AT$1,'Detected Compounds limits'!$B$2:$H$2,0))</f>
        <v>10</v>
      </c>
      <c r="AU189" s="52"/>
      <c r="AV189" s="80">
        <f>INDEX('Detected Compounds limits'!$B$2:$H$50, MATCH($Y189,'Detected Compounds limits'!$B$2:$B$50, 0), MATCH(AV$4,'Detected Compounds limits'!$B$2:$H$2,0))</f>
        <v>0.05</v>
      </c>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5"/>
      <c r="CC189" s="55"/>
      <c r="CD189" s="55"/>
      <c r="CE189" s="55" t="s">
        <v>209</v>
      </c>
      <c r="CF189" s="55" t="s">
        <v>209</v>
      </c>
      <c r="CG189" s="55" t="s">
        <v>209</v>
      </c>
      <c r="CH189" s="55"/>
      <c r="CI189" s="55"/>
      <c r="CJ189" s="55"/>
      <c r="CK189" s="52"/>
      <c r="CL189" s="52"/>
      <c r="CM189" s="52"/>
      <c r="CN189" s="52"/>
    </row>
    <row r="190" spans="1:92" x14ac:dyDescent="0.25">
      <c r="A190" s="51"/>
      <c r="B190" s="51"/>
      <c r="C190" s="51"/>
      <c r="D190" s="51"/>
      <c r="E190" s="51"/>
      <c r="F190" s="51"/>
      <c r="G190" s="51"/>
      <c r="H190" s="51"/>
      <c r="I190" s="51"/>
      <c r="J190" s="51"/>
      <c r="K190" s="27"/>
      <c r="L190" s="27"/>
      <c r="M190" s="27"/>
      <c r="N190" s="27"/>
      <c r="O190" s="27"/>
      <c r="P190" s="27"/>
      <c r="Q190" s="27"/>
      <c r="R190" s="27"/>
      <c r="S190" s="27"/>
      <c r="T190" s="27"/>
      <c r="U190" s="52"/>
      <c r="V190" s="80" t="str">
        <f>INDEX('Detected Compounds limits'!$B$2:$I$50, MATCH($Y190,'Detected Compounds limits'!$B$2:$B$50, 0), MATCH(V$4,'Detected Compounds limits'!$B$2:$I$2,0))</f>
        <v xml:space="preserve"> </v>
      </c>
      <c r="W190" s="80"/>
      <c r="X190" s="81"/>
      <c r="Y190" s="82" t="s">
        <v>51</v>
      </c>
      <c r="Z190" s="80"/>
      <c r="AA190" s="80"/>
      <c r="AB190" s="80"/>
      <c r="AC190" s="80">
        <v>2.8000000000000001E-2</v>
      </c>
      <c r="AD190" s="80"/>
      <c r="AE190" s="80"/>
      <c r="AF190" s="80"/>
      <c r="AG190" s="80"/>
      <c r="AH190" s="80"/>
      <c r="AI190" s="80">
        <f>INDEX('Detected Compounds limits'!$B$2:$H$50, MATCH($Y190,'Detected Compounds limits'!$B$2:$B$50, 0), MATCH(AI$1,'Detected Compounds limits'!$B$2:$H$2,0))</f>
        <v>0.1</v>
      </c>
      <c r="AJ190" s="52"/>
      <c r="AK190" s="80"/>
      <c r="AL190" s="80"/>
      <c r="AM190" s="80"/>
      <c r="AN190" s="80">
        <v>2.8000000000000001E-2</v>
      </c>
      <c r="AO190" s="80"/>
      <c r="AP190" s="80"/>
      <c r="AQ190" s="80"/>
      <c r="AR190" s="80"/>
      <c r="AS190" s="80"/>
      <c r="AT190" s="110">
        <f>INDEX('Detected Compounds limits'!$B$2:$H$50, MATCH($Y190,'Detected Compounds limits'!$B$2:$B$50, 0), MATCH(AT$1,'Detected Compounds limits'!$B$2:$H$2,0))</f>
        <v>0.1</v>
      </c>
      <c r="AU190" s="52"/>
      <c r="AV190" s="80">
        <f>INDEX('Detected Compounds limits'!$B$2:$H$50, MATCH($Y190,'Detected Compounds limits'!$B$2:$B$50, 0), MATCH(AV$4,'Detected Compounds limits'!$B$2:$H$2,0))</f>
        <v>1.7000000000000001E-2</v>
      </c>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4"/>
      <c r="CC190" s="54"/>
      <c r="CD190" s="54"/>
      <c r="CE190" s="54"/>
      <c r="CF190" s="54"/>
      <c r="CG190" s="56"/>
      <c r="CH190" s="54"/>
      <c r="CI190" s="54"/>
      <c r="CJ190" s="54"/>
      <c r="CK190" s="52"/>
      <c r="CL190" s="52"/>
      <c r="CM190" s="52"/>
      <c r="CN190" s="52"/>
    </row>
    <row r="191" spans="1:92" x14ac:dyDescent="0.25">
      <c r="A191" s="51"/>
      <c r="B191" s="51"/>
      <c r="C191" s="51"/>
      <c r="D191" s="51"/>
      <c r="E191" s="51"/>
      <c r="F191" s="51"/>
      <c r="G191" s="51"/>
      <c r="H191" s="51"/>
      <c r="I191" s="51"/>
      <c r="J191" s="51"/>
      <c r="K191" s="27"/>
      <c r="L191" s="27"/>
      <c r="M191" s="27"/>
      <c r="N191" s="27"/>
      <c r="O191" s="27"/>
      <c r="P191" s="27"/>
      <c r="Q191" s="27"/>
      <c r="R191" s="27"/>
      <c r="S191" s="27"/>
      <c r="T191" s="27"/>
      <c r="U191" s="52"/>
      <c r="V191" s="80" t="str">
        <f>INDEX('Detected Compounds limits'!$B$2:$I$50, MATCH($Y191,'Detected Compounds limits'!$B$2:$B$50, 0), MATCH(V$4,'Detected Compounds limits'!$B$2:$I$2,0))</f>
        <v xml:space="preserve"> </v>
      </c>
      <c r="W191" s="80" t="s">
        <v>118</v>
      </c>
      <c r="X191" s="81"/>
      <c r="Y191" s="82" t="s">
        <v>39</v>
      </c>
      <c r="Z191" s="80"/>
      <c r="AA191" s="80">
        <v>8.5000000000000006E-2</v>
      </c>
      <c r="AB191" s="80"/>
      <c r="AC191" s="80"/>
      <c r="AD191" s="80"/>
      <c r="AE191" s="80"/>
      <c r="AF191" s="80"/>
      <c r="AG191" s="80"/>
      <c r="AH191" s="80">
        <v>5.0999999999999997E-2</v>
      </c>
      <c r="AI191" s="80">
        <f>INDEX('Detected Compounds limits'!$B$2:$H$50, MATCH($Y191,'Detected Compounds limits'!$B$2:$B$50, 0), MATCH(AI$1,'Detected Compounds limits'!$B$2:$H$2,0))</f>
        <v>0.1</v>
      </c>
      <c r="AJ191" s="52"/>
      <c r="AK191" s="80"/>
      <c r="AL191" s="80">
        <v>8.5000000000000006E-2</v>
      </c>
      <c r="AM191" s="80"/>
      <c r="AN191" s="80"/>
      <c r="AO191" s="80"/>
      <c r="AP191" s="80"/>
      <c r="AQ191" s="80"/>
      <c r="AR191" s="80"/>
      <c r="AS191" s="80">
        <v>5.0999999999999997E-2</v>
      </c>
      <c r="AT191" s="110">
        <f>INDEX('Detected Compounds limits'!$B$2:$H$50, MATCH($Y191,'Detected Compounds limits'!$B$2:$B$50, 0), MATCH(AT$1,'Detected Compounds limits'!$B$2:$H$2,0))</f>
        <v>1.6999999999999999E-3</v>
      </c>
      <c r="AU191" s="52"/>
      <c r="AV191" s="80">
        <f>INDEX('Detected Compounds limits'!$B$2:$H$50, MATCH($Y191,'Detected Compounds limits'!$B$2:$B$50, 0), MATCH(AV$4,'Detected Compounds limits'!$B$2:$H$2,0))</f>
        <v>2.5000000000000001E-3</v>
      </c>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5"/>
      <c r="CC191" s="55"/>
      <c r="CD191" s="55"/>
      <c r="CE191" s="55"/>
      <c r="CF191" s="55"/>
      <c r="CG191" s="55"/>
      <c r="CH191" s="55"/>
      <c r="CI191" s="55"/>
      <c r="CJ191" s="55"/>
      <c r="CK191" s="52"/>
      <c r="CL191" s="52"/>
      <c r="CM191" s="52"/>
      <c r="CN191" s="52"/>
    </row>
    <row r="192" spans="1:92" x14ac:dyDescent="0.25">
      <c r="A192" s="51"/>
      <c r="B192" s="51"/>
      <c r="C192" s="51"/>
      <c r="D192" s="51"/>
      <c r="E192" s="51"/>
      <c r="F192" s="51"/>
      <c r="G192" s="51"/>
      <c r="H192" s="51"/>
      <c r="I192" s="51"/>
      <c r="J192" s="51"/>
      <c r="K192" s="27"/>
      <c r="L192" s="27"/>
      <c r="M192" s="27"/>
      <c r="N192" s="27"/>
      <c r="O192" s="27"/>
      <c r="P192" s="27"/>
      <c r="Q192" s="27"/>
      <c r="R192" s="27"/>
      <c r="S192" s="27"/>
      <c r="T192" s="27"/>
      <c r="U192" s="52"/>
      <c r="V192" s="80" t="str">
        <f>INDEX('Detected Compounds limits'!$B$2:$I$50, MATCH($Y192,'Detected Compounds limits'!$B$2:$B$50, 0), MATCH(V$4,'Detected Compounds limits'!$B$2:$I$2,0))</f>
        <v xml:space="preserve"> </v>
      </c>
      <c r="W192" s="80" t="s">
        <v>118</v>
      </c>
      <c r="X192" s="81"/>
      <c r="Y192" s="82" t="s">
        <v>65</v>
      </c>
      <c r="Z192" s="80">
        <v>3.6999999999999998E-5</v>
      </c>
      <c r="AA192" s="80"/>
      <c r="AB192" s="80"/>
      <c r="AC192" s="80"/>
      <c r="AD192" s="80"/>
      <c r="AE192" s="80"/>
      <c r="AF192" s="80"/>
      <c r="AG192" s="80"/>
      <c r="AH192" s="80"/>
      <c r="AI192" s="80">
        <f>INDEX('Detected Compounds limits'!$B$2:$H$50, MATCH($Y192,'Detected Compounds limits'!$B$2:$B$50, 0), MATCH(AI$1,'Detected Compounds limits'!$B$2:$H$2,0))</f>
        <v>0.1</v>
      </c>
      <c r="AJ192" s="52"/>
      <c r="AK192" s="80">
        <v>3.6999999999999998E-5</v>
      </c>
      <c r="AL192" s="80"/>
      <c r="AM192" s="80"/>
      <c r="AN192" s="80"/>
      <c r="AO192" s="80"/>
      <c r="AP192" s="80"/>
      <c r="AQ192" s="80"/>
      <c r="AR192" s="80"/>
      <c r="AS192" s="80"/>
      <c r="AT192" s="110">
        <f>INDEX('Detected Compounds limits'!$B$2:$H$50, MATCH($Y192,'Detected Compounds limits'!$B$2:$B$50, 0), MATCH(AT$1,'Detected Compounds limits'!$B$2:$H$2,0))</f>
        <v>0.1</v>
      </c>
      <c r="AU192" s="52"/>
      <c r="AV192" s="80">
        <f>INDEX('Detected Compounds limits'!$B$2:$H$50, MATCH($Y192,'Detected Compounds limits'!$B$2:$B$50, 0), MATCH(AV$4,'Detected Compounds limits'!$B$2:$H$2,0))</f>
        <v>3.0000000000000001E-5</v>
      </c>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4"/>
      <c r="CC192" s="54"/>
      <c r="CD192" s="54"/>
      <c r="CE192" s="54"/>
      <c r="CF192" s="54"/>
      <c r="CG192" s="56"/>
      <c r="CH192" s="54"/>
      <c r="CI192" s="54"/>
      <c r="CJ192" s="54"/>
      <c r="CK192" s="52"/>
      <c r="CL192" s="52"/>
      <c r="CM192" s="52"/>
      <c r="CN192" s="52"/>
    </row>
    <row r="193" spans="1:92" x14ac:dyDescent="0.25">
      <c r="A193" s="51"/>
      <c r="B193" s="51"/>
      <c r="C193" s="51"/>
      <c r="D193" s="51"/>
      <c r="E193" s="51"/>
      <c r="F193" s="51"/>
      <c r="G193" s="51"/>
      <c r="H193" s="51"/>
      <c r="I193" s="51"/>
      <c r="J193" s="51"/>
      <c r="K193" s="27"/>
      <c r="L193" s="27"/>
      <c r="M193" s="27"/>
      <c r="N193" s="27"/>
      <c r="O193" s="27"/>
      <c r="P193" s="27"/>
      <c r="Q193" s="27"/>
      <c r="R193" s="27"/>
      <c r="S193" s="27"/>
      <c r="T193" s="27"/>
      <c r="U193" s="52"/>
      <c r="V193" s="80" t="str">
        <f>INDEX('Detected Compounds limits'!$B$2:$I$50, MATCH($Y193,'Detected Compounds limits'!$B$2:$B$50, 0), MATCH(V$4,'Detected Compounds limits'!$B$2:$I$2,0))</f>
        <v xml:space="preserve"> </v>
      </c>
      <c r="W193" s="80"/>
      <c r="X193" s="81"/>
      <c r="Y193" s="82" t="s">
        <v>53</v>
      </c>
      <c r="Z193" s="80">
        <v>5.0000000000000002E-5</v>
      </c>
      <c r="AA193" s="80"/>
      <c r="AB193" s="80"/>
      <c r="AC193" s="80"/>
      <c r="AD193" s="80"/>
      <c r="AE193" s="80"/>
      <c r="AF193" s="80"/>
      <c r="AG193" s="80">
        <v>2.5999999999999998E-5</v>
      </c>
      <c r="AH193" s="80">
        <v>2.0000000000000002E-5</v>
      </c>
      <c r="AI193" s="80">
        <f>INDEX('Detected Compounds limits'!$B$2:$H$50, MATCH($Y193,'Detected Compounds limits'!$B$2:$B$50, 0), MATCH(AI$1,'Detected Compounds limits'!$B$2:$H$2,0))</f>
        <v>0.1</v>
      </c>
      <c r="AJ193" s="52"/>
      <c r="AK193" s="80">
        <v>5.0000000000000002E-5</v>
      </c>
      <c r="AL193" s="80"/>
      <c r="AM193" s="80"/>
      <c r="AN193" s="80"/>
      <c r="AO193" s="80"/>
      <c r="AP193" s="80"/>
      <c r="AQ193" s="80"/>
      <c r="AR193" s="80">
        <v>2.5999999999999998E-5</v>
      </c>
      <c r="AS193" s="80">
        <v>2.0000000000000002E-5</v>
      </c>
      <c r="AT193" s="110">
        <f>INDEX('Detected Compounds limits'!$B$2:$H$50, MATCH($Y193,'Detected Compounds limits'!$B$2:$B$50, 0), MATCH(AT$1,'Detected Compounds limits'!$B$2:$H$2,0))</f>
        <v>2.1999999999999999E-5</v>
      </c>
      <c r="AU193" s="52"/>
      <c r="AV193" s="80">
        <f>INDEX('Detected Compounds limits'!$B$2:$H$50, MATCH($Y193,'Detected Compounds limits'!$B$2:$B$50, 0), MATCH(AV$4,'Detected Compounds limits'!$B$2:$H$2,0))</f>
        <v>2.0000000000000002E-5</v>
      </c>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5"/>
      <c r="CC193" s="55"/>
      <c r="CD193" s="55"/>
      <c r="CE193" s="55"/>
      <c r="CF193" s="55"/>
      <c r="CG193" s="55"/>
      <c r="CH193" s="55"/>
      <c r="CI193" s="55"/>
      <c r="CJ193" s="55" t="s">
        <v>209</v>
      </c>
      <c r="CK193" s="52"/>
      <c r="CL193" s="52"/>
      <c r="CM193" s="52"/>
      <c r="CN193" s="52"/>
    </row>
    <row r="194" spans="1:92" x14ac:dyDescent="0.25">
      <c r="A194" s="51"/>
      <c r="B194" s="51"/>
      <c r="C194" s="51"/>
      <c r="D194" s="51"/>
      <c r="E194" s="51"/>
      <c r="F194" s="51"/>
      <c r="G194" s="51"/>
      <c r="H194" s="51"/>
      <c r="I194" s="51"/>
      <c r="J194" s="51"/>
      <c r="K194" s="27"/>
      <c r="L194" s="27"/>
      <c r="M194" s="27"/>
      <c r="N194" s="27"/>
      <c r="O194" s="27"/>
      <c r="P194" s="27"/>
      <c r="Q194" s="27"/>
      <c r="R194" s="27"/>
      <c r="S194" s="27"/>
      <c r="T194" s="27"/>
      <c r="U194" s="52"/>
      <c r="V194" s="80" t="str">
        <f>INDEX('Detected Compounds limits'!$B$2:$I$50, MATCH($Y194,'Detected Compounds limits'!$B$2:$B$50, 0), MATCH(V$4,'Detected Compounds limits'!$B$2:$I$2,0))</f>
        <v>x</v>
      </c>
      <c r="W194" s="80"/>
      <c r="X194" s="81"/>
      <c r="Y194" s="82" t="s">
        <v>61</v>
      </c>
      <c r="Z194" s="80"/>
      <c r="AA194" s="80"/>
      <c r="AB194" s="80"/>
      <c r="AC194" s="80"/>
      <c r="AD194" s="80"/>
      <c r="AE194" s="80"/>
      <c r="AF194" s="80"/>
      <c r="AG194" s="80">
        <v>3.1E-2</v>
      </c>
      <c r="AH194" s="80">
        <v>3.2000000000000001E-2</v>
      </c>
      <c r="AI194" s="80">
        <f>INDEX('Detected Compounds limits'!$B$2:$H$50, MATCH($Y194,'Detected Compounds limits'!$B$2:$B$50, 0), MATCH(AI$1,'Detected Compounds limits'!$B$2:$H$2,0))</f>
        <v>10</v>
      </c>
      <c r="AJ194" s="52"/>
      <c r="AK194" s="80"/>
      <c r="AL194" s="80"/>
      <c r="AM194" s="80"/>
      <c r="AN194" s="80"/>
      <c r="AO194" s="80"/>
      <c r="AP194" s="80"/>
      <c r="AQ194" s="80"/>
      <c r="AR194" s="80">
        <v>3.1E-2</v>
      </c>
      <c r="AS194" s="80">
        <v>3.2000000000000001E-2</v>
      </c>
      <c r="AT194" s="110">
        <f>INDEX('Detected Compounds limits'!$B$2:$H$50, MATCH($Y194,'Detected Compounds limits'!$B$2:$B$50, 0), MATCH(AT$1,'Detected Compounds limits'!$B$2:$H$2,0))</f>
        <v>91.9</v>
      </c>
      <c r="AU194" s="52"/>
      <c r="AV194" s="80">
        <f>INDEX('Detected Compounds limits'!$B$2:$H$50, MATCH($Y194,'Detected Compounds limits'!$B$2:$B$50, 0), MATCH(AV$4,'Detected Compounds limits'!$B$2:$H$2,0))</f>
        <v>0.02</v>
      </c>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4"/>
      <c r="CC194" s="54"/>
      <c r="CD194" s="54"/>
      <c r="CE194" s="54"/>
      <c r="CF194" s="54"/>
      <c r="CG194" s="56"/>
      <c r="CH194" s="54"/>
      <c r="CI194" s="54"/>
      <c r="CJ194" s="54"/>
      <c r="CK194" s="52"/>
      <c r="CL194" s="52"/>
      <c r="CM194" s="52"/>
      <c r="CN194" s="52"/>
    </row>
    <row r="195" spans="1:92" x14ac:dyDescent="0.25">
      <c r="A195" s="51"/>
      <c r="B195" s="51"/>
      <c r="C195" s="51"/>
      <c r="D195" s="51"/>
      <c r="E195" s="51"/>
      <c r="F195" s="51"/>
      <c r="G195" s="51"/>
      <c r="H195" s="51"/>
      <c r="I195" s="51"/>
      <c r="J195" s="51"/>
      <c r="K195" s="27"/>
      <c r="L195" s="27"/>
      <c r="M195" s="27"/>
      <c r="N195" s="27"/>
      <c r="O195" s="27"/>
      <c r="P195" s="27"/>
      <c r="Q195" s="27"/>
      <c r="R195" s="27"/>
      <c r="S195" s="27"/>
      <c r="T195" s="27"/>
      <c r="U195" s="52"/>
      <c r="V195" s="80" t="str">
        <f>INDEX('Detected Compounds limits'!$B$2:$I$50, MATCH($Y195,'Detected Compounds limits'!$B$2:$B$50, 0), MATCH(V$4,'Detected Compounds limits'!$B$2:$I$2,0))</f>
        <v>x</v>
      </c>
      <c r="W195" s="80"/>
      <c r="X195" s="81"/>
      <c r="Y195" s="82" t="s">
        <v>82</v>
      </c>
      <c r="Z195" s="80"/>
      <c r="AA195" s="80"/>
      <c r="AB195" s="80"/>
      <c r="AC195" s="80"/>
      <c r="AD195" s="80"/>
      <c r="AE195" s="80"/>
      <c r="AF195" s="80"/>
      <c r="AG195" s="80">
        <v>0.02</v>
      </c>
      <c r="AH195" s="80">
        <v>0.02</v>
      </c>
      <c r="AI195" s="80">
        <f>INDEX('Detected Compounds limits'!$B$2:$H$50, MATCH($Y195,'Detected Compounds limits'!$B$2:$B$50, 0), MATCH(AI$1,'Detected Compounds limits'!$B$2:$H$2,0))</f>
        <v>10</v>
      </c>
      <c r="AJ195" s="52"/>
      <c r="AK195" s="80"/>
      <c r="AL195" s="80"/>
      <c r="AM195" s="80"/>
      <c r="AN195" s="80"/>
      <c r="AO195" s="80"/>
      <c r="AP195" s="80"/>
      <c r="AQ195" s="80"/>
      <c r="AR195" s="80">
        <v>0.02</v>
      </c>
      <c r="AS195" s="80">
        <v>0.02</v>
      </c>
      <c r="AT195" s="110">
        <f>INDEX('Detected Compounds limits'!$B$2:$H$50, MATCH($Y195,'Detected Compounds limits'!$B$2:$B$50, 0), MATCH(AT$1,'Detected Compounds limits'!$B$2:$H$2,0))</f>
        <v>10</v>
      </c>
      <c r="AU195" s="52"/>
      <c r="AV195" s="80">
        <f>INDEX('Detected Compounds limits'!$B$2:$H$50, MATCH($Y195,'Detected Compounds limits'!$B$2:$B$50, 0), MATCH(AV$4,'Detected Compounds limits'!$B$2:$H$2,0))</f>
        <v>0.02</v>
      </c>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5"/>
      <c r="CC195" s="55"/>
      <c r="CD195" s="55"/>
      <c r="CE195" s="55"/>
      <c r="CF195" s="55"/>
      <c r="CG195" s="55"/>
      <c r="CH195" s="55"/>
      <c r="CI195" s="55" t="s">
        <v>209</v>
      </c>
      <c r="CJ195" s="55" t="s">
        <v>209</v>
      </c>
      <c r="CK195" s="52"/>
      <c r="CL195" s="52"/>
      <c r="CM195" s="52"/>
      <c r="CN195" s="52"/>
    </row>
    <row r="196" spans="1:92" x14ac:dyDescent="0.25">
      <c r="A196" s="51"/>
      <c r="B196" s="51"/>
      <c r="C196" s="51"/>
      <c r="D196" s="51"/>
      <c r="E196" s="51"/>
      <c r="F196" s="51"/>
      <c r="G196" s="51"/>
      <c r="H196" s="51"/>
      <c r="I196" s="51"/>
      <c r="J196" s="51"/>
      <c r="K196" s="27"/>
      <c r="L196" s="27"/>
      <c r="M196" s="27"/>
      <c r="N196" s="27"/>
      <c r="O196" s="27"/>
      <c r="P196" s="27"/>
      <c r="Q196" s="27"/>
      <c r="R196" s="27"/>
      <c r="S196" s="27"/>
      <c r="T196" s="27"/>
      <c r="U196" s="52"/>
      <c r="V196" s="80" t="str">
        <f>INDEX('Detected Compounds limits'!$B$2:$I$50, MATCH($Y196,'Detected Compounds limits'!$B$2:$B$50, 0), MATCH(V$4,'Detected Compounds limits'!$B$2:$I$2,0))</f>
        <v>x</v>
      </c>
      <c r="W196" s="80"/>
      <c r="X196" s="81"/>
      <c r="Y196" s="82" t="s">
        <v>83</v>
      </c>
      <c r="Z196" s="80"/>
      <c r="AA196" s="80">
        <v>0.05</v>
      </c>
      <c r="AB196" s="80"/>
      <c r="AC196" s="80"/>
      <c r="AD196" s="80"/>
      <c r="AE196" s="80"/>
      <c r="AF196" s="80">
        <v>0.05</v>
      </c>
      <c r="AG196" s="80">
        <v>5.6000000000000001E-2</v>
      </c>
      <c r="AH196" s="80">
        <v>6.5000000000000002E-2</v>
      </c>
      <c r="AI196" s="80">
        <f>INDEX('Detected Compounds limits'!$B$2:$H$50, MATCH($Y196,'Detected Compounds limits'!$B$2:$B$50, 0), MATCH(AI$1,'Detected Compounds limits'!$B$2:$H$2,0))</f>
        <v>10</v>
      </c>
      <c r="AJ196" s="52"/>
      <c r="AK196" s="80"/>
      <c r="AL196" s="80">
        <v>0.05</v>
      </c>
      <c r="AM196" s="80"/>
      <c r="AN196" s="80"/>
      <c r="AO196" s="80"/>
      <c r="AP196" s="80"/>
      <c r="AQ196" s="80">
        <v>0.05</v>
      </c>
      <c r="AR196" s="80">
        <v>5.6000000000000001E-2</v>
      </c>
      <c r="AS196" s="80">
        <v>6.5000000000000002E-2</v>
      </c>
      <c r="AT196" s="110">
        <f>INDEX('Detected Compounds limits'!$B$2:$H$50, MATCH($Y196,'Detected Compounds limits'!$B$2:$B$50, 0), MATCH(AT$1,'Detected Compounds limits'!$B$2:$H$2,0))</f>
        <v>10</v>
      </c>
      <c r="AU196" s="52"/>
      <c r="AV196" s="80">
        <f>INDEX('Detected Compounds limits'!$B$2:$H$50, MATCH($Y196,'Detected Compounds limits'!$B$2:$B$50, 0), MATCH(AV$4,'Detected Compounds limits'!$B$2:$H$2,0))</f>
        <v>0.05</v>
      </c>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4"/>
      <c r="CC196" s="54" t="s">
        <v>209</v>
      </c>
      <c r="CD196" s="54"/>
      <c r="CE196" s="54"/>
      <c r="CF196" s="54"/>
      <c r="CG196" s="56"/>
      <c r="CH196" s="54" t="s">
        <v>209</v>
      </c>
      <c r="CI196" s="54"/>
      <c r="CJ196" s="54"/>
      <c r="CK196" s="52"/>
      <c r="CL196" s="52"/>
      <c r="CM196" s="52"/>
      <c r="CN196" s="52"/>
    </row>
    <row r="197" spans="1:92" x14ac:dyDescent="0.25">
      <c r="A197" s="51"/>
      <c r="B197" s="51"/>
      <c r="C197" s="51"/>
      <c r="D197" s="51"/>
      <c r="E197" s="51"/>
      <c r="F197" s="51"/>
      <c r="G197" s="51"/>
      <c r="H197" s="51"/>
      <c r="I197" s="51"/>
      <c r="J197" s="51"/>
      <c r="K197" s="27"/>
      <c r="L197" s="27"/>
      <c r="M197" s="27"/>
      <c r="N197" s="27"/>
      <c r="O197" s="27"/>
      <c r="P197" s="27"/>
      <c r="Q197" s="27"/>
      <c r="R197" s="27"/>
      <c r="S197" s="27"/>
      <c r="T197" s="27"/>
      <c r="U197" s="52"/>
      <c r="V197" s="80" t="str">
        <f>INDEX('Detected Compounds limits'!$B$2:$I$50, MATCH($Y197,'Detected Compounds limits'!$B$2:$B$50, 0), MATCH(V$4,'Detected Compounds limits'!$B$2:$I$2,0))</f>
        <v>x</v>
      </c>
      <c r="W197" s="80"/>
      <c r="X197" s="81"/>
      <c r="Y197" s="82" t="s">
        <v>63</v>
      </c>
      <c r="Z197" s="80">
        <v>0.02</v>
      </c>
      <c r="AA197" s="80"/>
      <c r="AB197" s="80"/>
      <c r="AC197" s="80"/>
      <c r="AD197" s="80"/>
      <c r="AE197" s="80"/>
      <c r="AF197" s="80">
        <v>0.02</v>
      </c>
      <c r="AG197" s="80">
        <v>0.02</v>
      </c>
      <c r="AH197" s="80">
        <v>0.02</v>
      </c>
      <c r="AI197" s="80">
        <f>INDEX('Detected Compounds limits'!$B$2:$H$50, MATCH($Y197,'Detected Compounds limits'!$B$2:$B$50, 0), MATCH(AI$1,'Detected Compounds limits'!$B$2:$H$2,0))</f>
        <v>10</v>
      </c>
      <c r="AJ197" s="52"/>
      <c r="AK197" s="80">
        <v>0.02</v>
      </c>
      <c r="AL197" s="80"/>
      <c r="AM197" s="80"/>
      <c r="AN197" s="80"/>
      <c r="AO197" s="80"/>
      <c r="AP197" s="80"/>
      <c r="AQ197" s="80">
        <v>0.02</v>
      </c>
      <c r="AR197" s="80">
        <v>0.02</v>
      </c>
      <c r="AS197" s="80">
        <v>0.02</v>
      </c>
      <c r="AT197" s="110">
        <f>INDEX('Detected Compounds limits'!$B$2:$H$50, MATCH($Y197,'Detected Compounds limits'!$B$2:$B$50, 0), MATCH(AT$1,'Detected Compounds limits'!$B$2:$H$2,0))</f>
        <v>21.7</v>
      </c>
      <c r="AU197" s="52"/>
      <c r="AV197" s="80">
        <f>INDEX('Detected Compounds limits'!$B$2:$H$50, MATCH($Y197,'Detected Compounds limits'!$B$2:$B$50, 0), MATCH(AV$4,'Detected Compounds limits'!$B$2:$H$2,0))</f>
        <v>0.02</v>
      </c>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5" t="s">
        <v>209</v>
      </c>
      <c r="CC197" s="55"/>
      <c r="CD197" s="55"/>
      <c r="CE197" s="55"/>
      <c r="CF197" s="55"/>
      <c r="CG197" s="55"/>
      <c r="CH197" s="55" t="s">
        <v>209</v>
      </c>
      <c r="CI197" s="55" t="s">
        <v>209</v>
      </c>
      <c r="CJ197" s="55" t="s">
        <v>209</v>
      </c>
      <c r="CK197" s="52"/>
      <c r="CL197" s="52"/>
      <c r="CM197" s="52"/>
      <c r="CN197" s="52"/>
    </row>
    <row r="198" spans="1:92" x14ac:dyDescent="0.25">
      <c r="A198" s="51"/>
      <c r="B198" s="51"/>
      <c r="C198" s="51"/>
      <c r="D198" s="51"/>
      <c r="E198" s="51"/>
      <c r="F198" s="51"/>
      <c r="G198" s="51"/>
      <c r="H198" s="51"/>
      <c r="I198" s="51"/>
      <c r="J198" s="51"/>
      <c r="K198" s="27"/>
      <c r="L198" s="27"/>
      <c r="M198" s="27"/>
      <c r="N198" s="27"/>
      <c r="O198" s="27"/>
      <c r="P198" s="27"/>
      <c r="Q198" s="27"/>
      <c r="R198" s="27"/>
      <c r="S198" s="27"/>
      <c r="T198" s="27"/>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111"/>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3"/>
      <c r="CC198" s="53"/>
      <c r="CD198" s="53"/>
      <c r="CE198" s="53"/>
      <c r="CF198" s="53"/>
      <c r="CG198" s="53"/>
      <c r="CH198" s="53"/>
      <c r="CI198" s="53"/>
      <c r="CJ198" s="53"/>
      <c r="CK198" s="52"/>
      <c r="CL198" s="52"/>
      <c r="CM198" s="52"/>
      <c r="CN198" s="52"/>
    </row>
    <row r="199" spans="1:92" x14ac:dyDescent="0.25">
      <c r="A199" s="51"/>
      <c r="B199" s="51"/>
      <c r="C199" s="51"/>
      <c r="D199" s="51"/>
      <c r="E199" s="51"/>
      <c r="F199" s="51"/>
      <c r="G199" s="51"/>
      <c r="H199" s="51"/>
      <c r="I199" s="51"/>
      <c r="J199" s="51"/>
      <c r="K199" s="27"/>
      <c r="L199" s="27"/>
      <c r="M199" s="27"/>
      <c r="N199" s="27"/>
      <c r="O199" s="27"/>
      <c r="P199" s="27"/>
      <c r="Q199" s="27"/>
      <c r="R199" s="27"/>
      <c r="S199" s="27"/>
      <c r="T199" s="27"/>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111"/>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3"/>
      <c r="CC199" s="53"/>
      <c r="CD199" s="53"/>
      <c r="CE199" s="53"/>
      <c r="CF199" s="53"/>
      <c r="CG199" s="53"/>
      <c r="CH199" s="53"/>
      <c r="CI199" s="53"/>
      <c r="CJ199" s="53"/>
      <c r="CK199" s="52"/>
      <c r="CL199" s="52"/>
      <c r="CM199" s="52"/>
      <c r="CN199" s="52"/>
    </row>
    <row r="200" spans="1:92" x14ac:dyDescent="0.25">
      <c r="A200" s="51"/>
      <c r="B200" s="51"/>
      <c r="C200" s="51"/>
      <c r="D200" s="51"/>
      <c r="E200" s="51"/>
      <c r="F200" s="51"/>
      <c r="G200" s="51"/>
      <c r="H200" s="51"/>
      <c r="I200" s="51"/>
      <c r="J200" s="51"/>
      <c r="K200" s="27"/>
      <c r="L200" s="27"/>
      <c r="M200" s="27"/>
      <c r="N200" s="27"/>
      <c r="O200" s="27"/>
      <c r="P200" s="27"/>
      <c r="Q200" s="27"/>
      <c r="R200" s="27"/>
      <c r="S200" s="27"/>
      <c r="T200" s="27"/>
      <c r="U200" s="52"/>
      <c r="V200" s="52"/>
      <c r="W200" s="52"/>
      <c r="X200" s="52"/>
      <c r="Y200" s="52" t="str">
        <f>Y179</f>
        <v xml:space="preserve"> Seematte/ Hellsee</v>
      </c>
      <c r="Z200" s="91" t="str">
        <f>Z180</f>
        <v>30/03</v>
      </c>
      <c r="AA200" s="91" t="str">
        <f t="shared" ref="AA200:AH200" si="70">AA180</f>
        <v>27/04</v>
      </c>
      <c r="AB200" s="91" t="str">
        <f t="shared" si="70"/>
        <v>25/05</v>
      </c>
      <c r="AC200" s="91" t="str">
        <f t="shared" si="70"/>
        <v>22/06</v>
      </c>
      <c r="AD200" s="91" t="str">
        <f t="shared" si="70"/>
        <v>21/07</v>
      </c>
      <c r="AE200" s="91" t="str">
        <f t="shared" si="70"/>
        <v>17/08</v>
      </c>
      <c r="AF200" s="91" t="str">
        <f t="shared" si="70"/>
        <v>13/09</v>
      </c>
      <c r="AG200" s="91" t="str">
        <f t="shared" si="70"/>
        <v>12/10</v>
      </c>
      <c r="AH200" s="91" t="str">
        <f t="shared" si="70"/>
        <v>08/11</v>
      </c>
      <c r="AI200" s="84"/>
      <c r="AJ200" s="84"/>
      <c r="AK200" s="91" t="str">
        <f>AK180</f>
        <v>30/03</v>
      </c>
      <c r="AL200" s="91" t="str">
        <f t="shared" ref="AL200:AS200" si="71">AL180</f>
        <v>27/04</v>
      </c>
      <c r="AM200" s="91" t="str">
        <f t="shared" si="71"/>
        <v>25/05</v>
      </c>
      <c r="AN200" s="91" t="str">
        <f t="shared" si="71"/>
        <v>22/06</v>
      </c>
      <c r="AO200" s="91" t="str">
        <f t="shared" si="71"/>
        <v>21/07</v>
      </c>
      <c r="AP200" s="91" t="str">
        <f t="shared" si="71"/>
        <v>17/08</v>
      </c>
      <c r="AQ200" s="91" t="str">
        <f t="shared" si="71"/>
        <v>13/09</v>
      </c>
      <c r="AR200" s="91" t="str">
        <f t="shared" si="71"/>
        <v>12/10</v>
      </c>
      <c r="AS200" s="91" t="str">
        <f t="shared" si="71"/>
        <v>08/11</v>
      </c>
      <c r="AT200" s="111"/>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3"/>
      <c r="CC200" s="53"/>
      <c r="CD200" s="53"/>
      <c r="CE200" s="53"/>
      <c r="CF200" s="53"/>
      <c r="CG200" s="53"/>
      <c r="CH200" s="53"/>
      <c r="CI200" s="53"/>
      <c r="CJ200" s="53"/>
      <c r="CK200" s="52"/>
      <c r="CL200" s="52"/>
      <c r="CM200" s="52"/>
      <c r="CN200" s="52"/>
    </row>
    <row r="201" spans="1:92" x14ac:dyDescent="0.25">
      <c r="A201" s="51"/>
      <c r="B201" s="51"/>
      <c r="C201" s="51"/>
      <c r="D201" s="51"/>
      <c r="E201" s="51"/>
      <c r="F201" s="51"/>
      <c r="G201" s="51"/>
      <c r="H201" s="51"/>
      <c r="I201" s="51"/>
      <c r="J201" s="51"/>
      <c r="K201" s="27"/>
      <c r="L201" s="27"/>
      <c r="M201" s="27"/>
      <c r="N201" s="27"/>
      <c r="O201" s="27"/>
      <c r="P201" s="27"/>
      <c r="Q201" s="27"/>
      <c r="R201" s="27"/>
      <c r="S201" s="27"/>
      <c r="T201" s="27"/>
      <c r="U201" s="52"/>
      <c r="V201" s="52"/>
      <c r="W201" s="52"/>
      <c r="X201" s="52"/>
      <c r="Y201" s="46" t="s">
        <v>212</v>
      </c>
      <c r="Z201" s="91">
        <f t="shared" ref="Z201:AH201" si="72">SUMPRODUCT(($V181:$V197&lt;&gt;"x")*($X181:$X197&lt;&gt;"x")*(CB181:CB197="&lt;")*(Z181:Z197&gt;$AI181:$AI197))</f>
        <v>0</v>
      </c>
      <c r="AA201" s="91">
        <f t="shared" si="72"/>
        <v>0</v>
      </c>
      <c r="AB201" s="91">
        <f t="shared" si="72"/>
        <v>0</v>
      </c>
      <c r="AC201" s="91">
        <f t="shared" si="72"/>
        <v>0</v>
      </c>
      <c r="AD201" s="91">
        <f t="shared" si="72"/>
        <v>0</v>
      </c>
      <c r="AE201" s="91">
        <f t="shared" si="72"/>
        <v>0</v>
      </c>
      <c r="AF201" s="91">
        <f t="shared" si="72"/>
        <v>0</v>
      </c>
      <c r="AG201" s="91">
        <f t="shared" si="72"/>
        <v>0</v>
      </c>
      <c r="AH201" s="91">
        <f t="shared" si="72"/>
        <v>0</v>
      </c>
      <c r="AI201" s="52"/>
      <c r="AJ201" s="52"/>
      <c r="AK201" s="91">
        <f t="shared" ref="AK201:AS201" si="73">SUMPRODUCT(($V181:$V197&lt;&gt;"x")*($X181:$X197&lt;&gt;"x")*(CB181:CB197="&lt;")*(AK181:AK197&gt;$AT181:$AT197))</f>
        <v>0</v>
      </c>
      <c r="AL201" s="91">
        <f t="shared" si="73"/>
        <v>0</v>
      </c>
      <c r="AM201" s="91">
        <f t="shared" si="73"/>
        <v>0</v>
      </c>
      <c r="AN201" s="91">
        <f t="shared" si="73"/>
        <v>0</v>
      </c>
      <c r="AO201" s="91">
        <f t="shared" si="73"/>
        <v>0</v>
      </c>
      <c r="AP201" s="91">
        <f t="shared" si="73"/>
        <v>0</v>
      </c>
      <c r="AQ201" s="91">
        <f t="shared" si="73"/>
        <v>0</v>
      </c>
      <c r="AR201" s="91">
        <f t="shared" si="73"/>
        <v>0</v>
      </c>
      <c r="AS201" s="91">
        <f t="shared" si="73"/>
        <v>0</v>
      </c>
      <c r="AT201" s="111"/>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3"/>
      <c r="CC201" s="53"/>
      <c r="CD201" s="53"/>
      <c r="CE201" s="53"/>
      <c r="CF201" s="53"/>
      <c r="CG201" s="53"/>
      <c r="CH201" s="53"/>
      <c r="CI201" s="53"/>
      <c r="CJ201" s="53"/>
      <c r="CK201" s="52"/>
      <c r="CL201" s="52"/>
      <c r="CM201" s="52"/>
      <c r="CN201" s="52"/>
    </row>
    <row r="202" spans="1:92" x14ac:dyDescent="0.25">
      <c r="A202" s="51"/>
      <c r="B202" s="51"/>
      <c r="C202" s="51"/>
      <c r="D202" s="51"/>
      <c r="E202" s="51"/>
      <c r="F202" s="51"/>
      <c r="G202" s="51"/>
      <c r="H202" s="51"/>
      <c r="I202" s="51"/>
      <c r="J202" s="51"/>
      <c r="K202" s="27"/>
      <c r="L202" s="27"/>
      <c r="M202" s="27"/>
      <c r="N202" s="27"/>
      <c r="O202" s="27"/>
      <c r="P202" s="27"/>
      <c r="Q202" s="27"/>
      <c r="R202" s="27"/>
      <c r="S202" s="27"/>
      <c r="T202" s="27"/>
      <c r="U202" s="52"/>
      <c r="V202" s="52"/>
      <c r="W202" s="52"/>
      <c r="X202" s="52"/>
      <c r="Y202" s="45" t="s">
        <v>201</v>
      </c>
      <c r="Z202" s="91">
        <f t="shared" ref="Z202:AH202" si="74">SUMPRODUCT(($V181:$V197&lt;&gt;"x")*($X181:$X197&lt;&gt;"x")*(CB181:CB197&lt;&gt;"&lt;")*(Z181:Z197&gt;$AI181:$AI197))</f>
        <v>0</v>
      </c>
      <c r="AA202" s="91">
        <f t="shared" si="74"/>
        <v>0</v>
      </c>
      <c r="AB202" s="91">
        <f t="shared" si="74"/>
        <v>0</v>
      </c>
      <c r="AC202" s="91">
        <f t="shared" si="74"/>
        <v>0</v>
      </c>
      <c r="AD202" s="91">
        <f t="shared" si="74"/>
        <v>0</v>
      </c>
      <c r="AE202" s="91">
        <f t="shared" si="74"/>
        <v>0</v>
      </c>
      <c r="AF202" s="91">
        <f t="shared" si="74"/>
        <v>0</v>
      </c>
      <c r="AG202" s="91">
        <f t="shared" si="74"/>
        <v>0</v>
      </c>
      <c r="AH202" s="91">
        <f t="shared" si="74"/>
        <v>0</v>
      </c>
      <c r="AI202" s="52"/>
      <c r="AJ202" s="52"/>
      <c r="AK202" s="91">
        <f t="shared" ref="AK202:AS202" si="75">SUMPRODUCT(($V181:$V197&lt;&gt;"x")*($X181:$X197&lt;&gt;"x")*(CB181:CB197&lt;&gt;"&lt;")*(AK181:AK197&gt;$AT181:$AT197))</f>
        <v>2</v>
      </c>
      <c r="AL202" s="91">
        <f t="shared" si="75"/>
        <v>1</v>
      </c>
      <c r="AM202" s="91">
        <f t="shared" si="75"/>
        <v>0</v>
      </c>
      <c r="AN202" s="91">
        <f t="shared" si="75"/>
        <v>0</v>
      </c>
      <c r="AO202" s="91">
        <f t="shared" si="75"/>
        <v>0</v>
      </c>
      <c r="AP202" s="91">
        <f t="shared" si="75"/>
        <v>0</v>
      </c>
      <c r="AQ202" s="91">
        <f t="shared" si="75"/>
        <v>0</v>
      </c>
      <c r="AR202" s="91">
        <f t="shared" si="75"/>
        <v>1</v>
      </c>
      <c r="AS202" s="91">
        <f t="shared" si="75"/>
        <v>1</v>
      </c>
      <c r="AT202" s="111"/>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3"/>
      <c r="CC202" s="53"/>
      <c r="CD202" s="53"/>
      <c r="CE202" s="53"/>
      <c r="CF202" s="53"/>
      <c r="CG202" s="53"/>
      <c r="CH202" s="53"/>
      <c r="CI202" s="53"/>
      <c r="CJ202" s="53"/>
      <c r="CK202" s="52"/>
      <c r="CL202" s="52"/>
      <c r="CM202" s="52"/>
      <c r="CN202" s="52"/>
    </row>
    <row r="203" spans="1:92" x14ac:dyDescent="0.25">
      <c r="A203" s="51"/>
      <c r="B203" s="51"/>
      <c r="C203" s="51"/>
      <c r="D203" s="51"/>
      <c r="E203" s="51"/>
      <c r="F203" s="51"/>
      <c r="G203" s="51"/>
      <c r="H203" s="51"/>
      <c r="I203" s="51"/>
      <c r="J203" s="51"/>
      <c r="K203" s="27"/>
      <c r="L203" s="27"/>
      <c r="M203" s="27"/>
      <c r="N203" s="27"/>
      <c r="O203" s="27"/>
      <c r="P203" s="27"/>
      <c r="Q203" s="27"/>
      <c r="R203" s="27"/>
      <c r="S203" s="27"/>
      <c r="T203" s="27"/>
      <c r="U203" s="52"/>
      <c r="V203" s="52"/>
      <c r="W203" s="52"/>
      <c r="X203" s="52"/>
      <c r="Y203" s="40" t="s">
        <v>211</v>
      </c>
      <c r="Z203" s="91">
        <f t="shared" ref="Z203:AH203" si="76">SUMPRODUCT((Z181:Z197&gt;=$AV181:$AV197)*($V181:$V197&lt;&gt;"x")*($X181:$X197&lt;&gt;"x")*(CB181:CB197&lt;&gt;"&lt;")*(Z181:Z197&lt;=$AI181:$AI197))</f>
        <v>6</v>
      </c>
      <c r="AA203" s="91">
        <f t="shared" si="76"/>
        <v>2</v>
      </c>
      <c r="AB203" s="91">
        <f t="shared" si="76"/>
        <v>1</v>
      </c>
      <c r="AC203" s="91">
        <f t="shared" si="76"/>
        <v>1</v>
      </c>
      <c r="AD203" s="91">
        <f t="shared" si="76"/>
        <v>0</v>
      </c>
      <c r="AE203" s="91">
        <f t="shared" si="76"/>
        <v>0</v>
      </c>
      <c r="AF203" s="91">
        <f t="shared" si="76"/>
        <v>0</v>
      </c>
      <c r="AG203" s="91">
        <f t="shared" si="76"/>
        <v>1</v>
      </c>
      <c r="AH203" s="91">
        <f t="shared" si="76"/>
        <v>1</v>
      </c>
      <c r="AI203" s="52"/>
      <c r="AJ203" s="52"/>
      <c r="AK203" s="91">
        <f t="shared" ref="AK203:AS203" si="77">SUMPRODUCT((AK181:AK197&gt;=$AV181:$AV197)*($V181:$V197&lt;&gt;"x")*($X181:$X197&lt;&gt;"x")*(CB181:CB197&lt;&gt;"&lt;")*(AK181:AK197&lt;=$AT181:$AT197))</f>
        <v>4</v>
      </c>
      <c r="AL203" s="91">
        <f t="shared" si="77"/>
        <v>1</v>
      </c>
      <c r="AM203" s="91">
        <f t="shared" si="77"/>
        <v>1</v>
      </c>
      <c r="AN203" s="91">
        <f t="shared" si="77"/>
        <v>1</v>
      </c>
      <c r="AO203" s="91">
        <f t="shared" si="77"/>
        <v>0</v>
      </c>
      <c r="AP203" s="91">
        <f t="shared" si="77"/>
        <v>0</v>
      </c>
      <c r="AQ203" s="91">
        <f t="shared" si="77"/>
        <v>0</v>
      </c>
      <c r="AR203" s="91">
        <f t="shared" si="77"/>
        <v>0</v>
      </c>
      <c r="AS203" s="91">
        <f t="shared" si="77"/>
        <v>0</v>
      </c>
      <c r="AT203" s="111"/>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3"/>
      <c r="CC203" s="53"/>
      <c r="CD203" s="53"/>
      <c r="CE203" s="53"/>
      <c r="CF203" s="53"/>
      <c r="CG203" s="53"/>
      <c r="CH203" s="53"/>
      <c r="CI203" s="53"/>
      <c r="CJ203" s="53"/>
      <c r="CK203" s="52"/>
      <c r="CL203" s="52"/>
      <c r="CM203" s="52"/>
      <c r="CN203" s="52"/>
    </row>
    <row r="204" spans="1:92" x14ac:dyDescent="0.25">
      <c r="A204" s="51"/>
      <c r="B204" s="51"/>
      <c r="C204" s="51"/>
      <c r="D204" s="51"/>
      <c r="E204" s="51"/>
      <c r="F204" s="51"/>
      <c r="G204" s="51"/>
      <c r="H204" s="51"/>
      <c r="I204" s="51"/>
      <c r="J204" s="51"/>
      <c r="K204" s="27"/>
      <c r="L204" s="27"/>
      <c r="M204" s="27"/>
      <c r="N204" s="27"/>
      <c r="O204" s="27"/>
      <c r="P204" s="27"/>
      <c r="Q204" s="27"/>
      <c r="R204" s="27"/>
      <c r="S204" s="27"/>
      <c r="T204" s="27"/>
      <c r="U204" s="52"/>
      <c r="V204" s="52"/>
      <c r="W204" s="52"/>
      <c r="X204" s="52"/>
      <c r="Y204" s="27" t="s">
        <v>202</v>
      </c>
      <c r="Z204" s="92">
        <f t="shared" ref="Z204:AH204" si="78">SUMPRODUCT(($V181:$V197&lt;&gt;"x")*($X181:$X197&lt;&gt;"x")*(Z181:Z197&gt;0)*(CB181:CB197="&lt;")*(Z181:Z197&lt;=$AV181:$AV197)*(Z181:Z197&lt;=$AI181:$AI197))</f>
        <v>2</v>
      </c>
      <c r="AA204" s="92">
        <f t="shared" si="78"/>
        <v>0</v>
      </c>
      <c r="AB204" s="92">
        <f t="shared" si="78"/>
        <v>1</v>
      </c>
      <c r="AC204" s="92">
        <f t="shared" si="78"/>
        <v>0</v>
      </c>
      <c r="AD204" s="92">
        <f t="shared" si="78"/>
        <v>1</v>
      </c>
      <c r="AE204" s="92">
        <f t="shared" si="78"/>
        <v>0</v>
      </c>
      <c r="AF204" s="92">
        <f t="shared" si="78"/>
        <v>0</v>
      </c>
      <c r="AG204" s="92">
        <f t="shared" si="78"/>
        <v>0</v>
      </c>
      <c r="AH204" s="92">
        <f t="shared" si="78"/>
        <v>2</v>
      </c>
      <c r="AI204" s="52"/>
      <c r="AJ204" s="52"/>
      <c r="AK204" s="92">
        <f t="shared" ref="AK204:AS204" si="79">SUMPRODUCT(($V181:$V197&lt;&gt;"x")*($X181:$X197&lt;&gt;"x")*(AK181:AK197&gt;0)*(CB181:CB197="&lt;")*(AK181:AK197&lt;=$AV181:$AV197)*(AK181:AK197&lt;=$AT181:$AT197))</f>
        <v>2</v>
      </c>
      <c r="AL204" s="92">
        <f t="shared" si="79"/>
        <v>0</v>
      </c>
      <c r="AM204" s="92">
        <f t="shared" si="79"/>
        <v>1</v>
      </c>
      <c r="AN204" s="92">
        <f t="shared" si="79"/>
        <v>0</v>
      </c>
      <c r="AO204" s="92">
        <f t="shared" si="79"/>
        <v>1</v>
      </c>
      <c r="AP204" s="92">
        <f t="shared" si="79"/>
        <v>0</v>
      </c>
      <c r="AQ204" s="92">
        <f t="shared" si="79"/>
        <v>0</v>
      </c>
      <c r="AR204" s="92">
        <f t="shared" si="79"/>
        <v>0</v>
      </c>
      <c r="AS204" s="92">
        <f t="shared" si="79"/>
        <v>2</v>
      </c>
      <c r="AT204" s="111"/>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3"/>
      <c r="CC204" s="53"/>
      <c r="CD204" s="53"/>
      <c r="CE204" s="53"/>
      <c r="CF204" s="53"/>
      <c r="CG204" s="53"/>
      <c r="CH204" s="53"/>
      <c r="CI204" s="53"/>
      <c r="CJ204" s="53"/>
      <c r="CK204" s="52"/>
      <c r="CL204" s="52"/>
      <c r="CM204" s="52"/>
      <c r="CN204" s="52"/>
    </row>
    <row r="205" spans="1:92" x14ac:dyDescent="0.25">
      <c r="A205" s="51"/>
      <c r="B205" s="51"/>
      <c r="C205" s="51"/>
      <c r="D205" s="51"/>
      <c r="E205" s="51"/>
      <c r="F205" s="51"/>
      <c r="G205" s="51"/>
      <c r="H205" s="51"/>
      <c r="I205" s="51"/>
      <c r="J205" s="51"/>
      <c r="K205" s="27"/>
      <c r="L205" s="27"/>
      <c r="M205" s="27"/>
      <c r="N205" s="27"/>
      <c r="O205" s="27"/>
      <c r="P205" s="27"/>
      <c r="Q205" s="27"/>
      <c r="R205" s="27"/>
      <c r="S205" s="27"/>
      <c r="T205" s="27"/>
      <c r="U205" s="52"/>
      <c r="V205" s="52"/>
      <c r="W205" s="52"/>
      <c r="X205" s="52"/>
      <c r="Y205" s="38" t="s">
        <v>123</v>
      </c>
      <c r="Z205" s="91">
        <f>SUMPRODUCT(($V181:$V197="x")*(Z181:Z197&gt;0))</f>
        <v>3</v>
      </c>
      <c r="AA205" s="91">
        <f t="shared" ref="AA205:AH205" si="80">SUMPRODUCT(($V181:$V197="x")*(AA181:AA197&gt;0))</f>
        <v>3</v>
      </c>
      <c r="AB205" s="91">
        <f t="shared" si="80"/>
        <v>2</v>
      </c>
      <c r="AC205" s="91">
        <f t="shared" si="80"/>
        <v>2</v>
      </c>
      <c r="AD205" s="91">
        <f t="shared" si="80"/>
        <v>2</v>
      </c>
      <c r="AE205" s="91">
        <f t="shared" si="80"/>
        <v>2</v>
      </c>
      <c r="AF205" s="91">
        <f t="shared" si="80"/>
        <v>5</v>
      </c>
      <c r="AG205" s="91">
        <f t="shared" si="80"/>
        <v>7</v>
      </c>
      <c r="AH205" s="91">
        <f t="shared" si="80"/>
        <v>7</v>
      </c>
      <c r="AI205" s="52"/>
      <c r="AJ205" s="52"/>
      <c r="AK205" s="91">
        <f>SUMPRODUCT(($V181:$V197="x")*(AK181:AK197&gt;0))</f>
        <v>3</v>
      </c>
      <c r="AL205" s="91">
        <f t="shared" ref="AL205:AS205" si="81">SUMPRODUCT(($V181:$V197="x")*(AL181:AL197&gt;0))</f>
        <v>3</v>
      </c>
      <c r="AM205" s="91">
        <f t="shared" si="81"/>
        <v>2</v>
      </c>
      <c r="AN205" s="91">
        <f t="shared" si="81"/>
        <v>2</v>
      </c>
      <c r="AO205" s="91">
        <f t="shared" si="81"/>
        <v>2</v>
      </c>
      <c r="AP205" s="91">
        <f t="shared" si="81"/>
        <v>2</v>
      </c>
      <c r="AQ205" s="91">
        <f t="shared" si="81"/>
        <v>5</v>
      </c>
      <c r="AR205" s="91">
        <f t="shared" si="81"/>
        <v>7</v>
      </c>
      <c r="AS205" s="91">
        <f t="shared" si="81"/>
        <v>7</v>
      </c>
      <c r="AT205" s="111"/>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3"/>
      <c r="CC205" s="53"/>
      <c r="CD205" s="53"/>
      <c r="CE205" s="53"/>
      <c r="CF205" s="53"/>
      <c r="CG205" s="53"/>
      <c r="CH205" s="53"/>
      <c r="CI205" s="53"/>
      <c r="CJ205" s="53"/>
      <c r="CK205" s="52"/>
      <c r="CL205" s="52"/>
      <c r="CM205" s="52"/>
      <c r="CN205" s="52"/>
    </row>
    <row r="206" spans="1:92" x14ac:dyDescent="0.25">
      <c r="A206" s="51"/>
      <c r="B206" s="51"/>
      <c r="C206" s="51"/>
      <c r="D206" s="51"/>
      <c r="E206" s="51"/>
      <c r="F206" s="51"/>
      <c r="G206" s="51"/>
      <c r="H206" s="51"/>
      <c r="I206" s="51"/>
      <c r="J206" s="51"/>
      <c r="K206" s="27"/>
      <c r="L206" s="27"/>
      <c r="M206" s="27"/>
      <c r="N206" s="27"/>
      <c r="O206" s="27"/>
      <c r="P206" s="27"/>
      <c r="Q206" s="27"/>
      <c r="R206" s="27"/>
      <c r="S206" s="27"/>
      <c r="T206" s="27"/>
      <c r="U206" s="52"/>
      <c r="V206" s="52"/>
      <c r="W206" s="52"/>
      <c r="X206" s="52"/>
      <c r="Y206" s="39" t="s">
        <v>223</v>
      </c>
      <c r="Z206" s="52"/>
      <c r="AA206" s="52"/>
      <c r="AB206" s="52"/>
      <c r="AC206" s="52"/>
      <c r="AD206" s="52"/>
      <c r="AE206" s="52"/>
      <c r="AF206" s="52"/>
      <c r="AG206" s="52"/>
      <c r="AH206" s="52"/>
      <c r="AI206" s="52"/>
      <c r="AJ206" s="52"/>
      <c r="AK206" s="52"/>
      <c r="AL206" s="52"/>
      <c r="AM206" s="52"/>
      <c r="AN206" s="52"/>
      <c r="AO206" s="52"/>
      <c r="AP206" s="52"/>
      <c r="AQ206" s="52"/>
      <c r="AR206" s="52"/>
      <c r="AS206" s="52"/>
      <c r="AT206" s="111"/>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3"/>
      <c r="CC206" s="53"/>
      <c r="CD206" s="53"/>
      <c r="CE206" s="53"/>
      <c r="CF206" s="53"/>
      <c r="CG206" s="53"/>
      <c r="CH206" s="53"/>
      <c r="CI206" s="53"/>
      <c r="CJ206" s="53"/>
      <c r="CK206" s="52"/>
      <c r="CL206" s="52"/>
      <c r="CM206" s="52"/>
      <c r="CN206" s="52"/>
    </row>
    <row r="207" spans="1:92" x14ac:dyDescent="0.25">
      <c r="A207" s="51"/>
      <c r="B207" s="51"/>
      <c r="C207" s="51"/>
      <c r="D207" s="51"/>
      <c r="E207" s="51"/>
      <c r="F207" s="51"/>
      <c r="G207" s="51"/>
      <c r="H207" s="51"/>
      <c r="I207" s="51"/>
      <c r="J207" s="51"/>
      <c r="K207" s="27"/>
      <c r="L207" s="27"/>
      <c r="M207" s="27"/>
      <c r="N207" s="27"/>
      <c r="O207" s="27"/>
      <c r="P207" s="27"/>
      <c r="Q207" s="27"/>
      <c r="R207" s="27"/>
      <c r="S207" s="27"/>
      <c r="T207" s="27"/>
      <c r="U207" s="52"/>
      <c r="V207" s="52"/>
      <c r="W207" s="52"/>
      <c r="X207" s="52"/>
      <c r="Y207" s="52" t="s">
        <v>222</v>
      </c>
      <c r="Z207" s="52">
        <f>SUM(Z201:Z205)</f>
        <v>11</v>
      </c>
      <c r="AA207" s="52">
        <f t="shared" ref="AA207:AH207" si="82">SUM(AA201:AA205)</f>
        <v>5</v>
      </c>
      <c r="AB207" s="52">
        <f t="shared" si="82"/>
        <v>4</v>
      </c>
      <c r="AC207" s="52">
        <f t="shared" si="82"/>
        <v>3</v>
      </c>
      <c r="AD207" s="52">
        <f t="shared" si="82"/>
        <v>3</v>
      </c>
      <c r="AE207" s="52">
        <f t="shared" si="82"/>
        <v>2</v>
      </c>
      <c r="AF207" s="52">
        <f t="shared" si="82"/>
        <v>5</v>
      </c>
      <c r="AG207" s="52">
        <f t="shared" si="82"/>
        <v>8</v>
      </c>
      <c r="AH207" s="52">
        <f t="shared" si="82"/>
        <v>10</v>
      </c>
      <c r="AI207" s="52"/>
      <c r="AJ207" s="52"/>
      <c r="AK207" s="52">
        <f>SUM(AK201:AK205)</f>
        <v>11</v>
      </c>
      <c r="AL207" s="52">
        <f t="shared" ref="AL207:AS207" si="83">SUM(AL201:AL205)</f>
        <v>5</v>
      </c>
      <c r="AM207" s="52">
        <f t="shared" si="83"/>
        <v>4</v>
      </c>
      <c r="AN207" s="52">
        <f t="shared" si="83"/>
        <v>3</v>
      </c>
      <c r="AO207" s="52">
        <f t="shared" si="83"/>
        <v>3</v>
      </c>
      <c r="AP207" s="52">
        <f t="shared" si="83"/>
        <v>2</v>
      </c>
      <c r="AQ207" s="52">
        <f t="shared" si="83"/>
        <v>5</v>
      </c>
      <c r="AR207" s="52">
        <f t="shared" si="83"/>
        <v>8</v>
      </c>
      <c r="AS207" s="52">
        <f t="shared" si="83"/>
        <v>10</v>
      </c>
      <c r="AT207" s="111"/>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3"/>
      <c r="CC207" s="53"/>
      <c r="CD207" s="53"/>
      <c r="CE207" s="53"/>
      <c r="CF207" s="53"/>
      <c r="CG207" s="53"/>
      <c r="CH207" s="53"/>
      <c r="CI207" s="53"/>
      <c r="CJ207" s="53"/>
      <c r="CK207" s="52"/>
      <c r="CL207" s="52"/>
      <c r="CM207" s="52"/>
      <c r="CN207" s="52"/>
    </row>
    <row r="208" spans="1:92" x14ac:dyDescent="0.25">
      <c r="A208" s="51"/>
      <c r="B208" s="51"/>
      <c r="C208" s="51"/>
      <c r="D208" s="51"/>
      <c r="E208" s="51"/>
      <c r="F208" s="51"/>
      <c r="G208" s="51"/>
      <c r="H208" s="51"/>
      <c r="I208" s="51"/>
      <c r="J208" s="51"/>
      <c r="K208" s="27"/>
      <c r="L208" s="27"/>
      <c r="M208" s="27"/>
      <c r="N208" s="27"/>
      <c r="O208" s="27"/>
      <c r="P208" s="27"/>
      <c r="Q208" s="27"/>
      <c r="R208" s="27"/>
      <c r="S208" s="27"/>
      <c r="T208" s="27"/>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111"/>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3"/>
      <c r="CC208" s="53"/>
      <c r="CD208" s="53"/>
      <c r="CE208" s="53"/>
      <c r="CF208" s="53"/>
      <c r="CG208" s="53"/>
      <c r="CH208" s="53"/>
      <c r="CI208" s="53"/>
      <c r="CJ208" s="53"/>
      <c r="CK208" s="52"/>
      <c r="CL208" s="52"/>
      <c r="CM208" s="52"/>
      <c r="CN208" s="52"/>
    </row>
    <row r="209" spans="1:92" x14ac:dyDescent="0.25">
      <c r="A209" s="51"/>
      <c r="B209" s="51"/>
      <c r="C209" s="51"/>
      <c r="D209" s="51"/>
      <c r="E209" s="51"/>
      <c r="F209" s="51"/>
      <c r="G209" s="51"/>
      <c r="H209" s="51"/>
      <c r="I209" s="51"/>
      <c r="J209" s="51"/>
      <c r="K209" s="27"/>
      <c r="L209" s="27"/>
      <c r="M209" s="27"/>
      <c r="N209" s="27"/>
      <c r="O209" s="27"/>
      <c r="P209" s="27"/>
      <c r="Q209" s="27"/>
      <c r="R209" s="27"/>
      <c r="S209" s="27"/>
      <c r="T209" s="27"/>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111"/>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3"/>
      <c r="CC209" s="53"/>
      <c r="CD209" s="53"/>
      <c r="CE209" s="53"/>
      <c r="CF209" s="53"/>
      <c r="CG209" s="53"/>
      <c r="CH209" s="53"/>
      <c r="CI209" s="53"/>
      <c r="CJ209" s="53"/>
      <c r="CK209" s="52"/>
      <c r="CL209" s="52"/>
      <c r="CM209" s="52"/>
      <c r="CN209" s="52"/>
    </row>
  </sheetData>
  <conditionalFormatting sqref="AK157:AS165 AK123:AS141 AK30:AS51 AK5:AS14 AK67:AS107 AK181:AS197">
    <cfRule type="expression" dxfId="31" priority="1248">
      <formula>AND(NOT(ISBLANK(AK5)), ISNUMBER(SEARCH("x", $X5)))</formula>
    </cfRule>
    <cfRule type="expression" dxfId="30" priority="1249">
      <formula>AND(NOT(ISBLANK(AK5)), ISNUMBER(SEARCH("x", $V5)))</formula>
    </cfRule>
    <cfRule type="expression" dxfId="29" priority="1250">
      <formula>AND(AK5 &gt; $AT5, $AT5 &lt; $AV5, NOT(ISBLANK(AK5)), ISNUMBER(SEARCH("&lt;", CB5)))</formula>
    </cfRule>
    <cfRule type="expression" dxfId="28" priority="1251">
      <formula>AND(NOT(ISBLANK(AK5)), ISNUMBER(SEARCH("&lt;", CB5)))</formula>
    </cfRule>
    <cfRule type="expression" dxfId="27" priority="1252">
      <formula>AK5&gt;$AT5</formula>
    </cfRule>
    <cfRule type="expression" dxfId="26" priority="1253">
      <formula>AK5&gt;=$AV5</formula>
    </cfRule>
  </conditionalFormatting>
  <conditionalFormatting sqref="Z157:AH165 Z123:AH141 Z30:AH51 Z5:AH14 Z67:AH107 Z181:AH197">
    <cfRule type="expression" dxfId="25" priority="1284">
      <formula>AND(NOT(ISBLANK(Z5)), ISNUMBER(SEARCH("x", $X5)))</formula>
    </cfRule>
    <cfRule type="expression" dxfId="24" priority="1285">
      <formula>AND(NOT(ISBLANK(Z5)), ISNUMBER(SEARCH("x", $V5)))</formula>
    </cfRule>
    <cfRule type="expression" dxfId="23" priority="1286">
      <formula>AND(Z5 &gt; $AI5, $AI5 &lt; $AV5, NOT(ISBLANK(Z5)), ISNUMBER(SEARCH("&lt;", CB5)))</formula>
    </cfRule>
    <cfRule type="expression" dxfId="22" priority="1287">
      <formula>AND(NOT(ISBLANK(Z5)), ISNUMBER(SEARCH("&lt;", CB5)))</formula>
    </cfRule>
    <cfRule type="expression" dxfId="21" priority="1288">
      <formula>Z5&gt;$AI5</formula>
    </cfRule>
    <cfRule type="expression" dxfId="20" priority="1289">
      <formula>Z5&gt;=$AV5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0"/>
  <sheetViews>
    <sheetView zoomScale="85" zoomScaleNormal="85" workbookViewId="0">
      <selection activeCell="B3" sqref="B3"/>
    </sheetView>
  </sheetViews>
  <sheetFormatPr defaultRowHeight="15" x14ac:dyDescent="0.25"/>
  <cols>
    <col min="2" max="2" width="31.140625" bestFit="1" customWidth="1"/>
    <col min="3" max="3" width="12.42578125" bestFit="1" customWidth="1"/>
    <col min="4" max="5" width="11.42578125" customWidth="1"/>
    <col min="6" max="6" width="12.5703125" bestFit="1" customWidth="1"/>
    <col min="7" max="7" width="22.7109375" bestFit="1" customWidth="1"/>
    <col min="8" max="8" width="24.42578125" bestFit="1" customWidth="1"/>
    <col min="9" max="9" width="6.7109375" style="17" bestFit="1" customWidth="1"/>
  </cols>
  <sheetData>
    <row r="1" spans="2:14" x14ac:dyDescent="0.25">
      <c r="G1" s="12" t="s">
        <v>93</v>
      </c>
    </row>
    <row r="2" spans="2:14" x14ac:dyDescent="0.25">
      <c r="B2" s="2" t="s">
        <v>103</v>
      </c>
      <c r="C2" s="3" t="s">
        <v>0</v>
      </c>
      <c r="D2" s="3" t="s">
        <v>1</v>
      </c>
      <c r="E2" s="3" t="s">
        <v>2</v>
      </c>
      <c r="F2" s="98" t="s">
        <v>3</v>
      </c>
      <c r="G2" s="3" t="s">
        <v>4</v>
      </c>
      <c r="H2" s="100" t="s">
        <v>5</v>
      </c>
      <c r="I2" s="18" t="s">
        <v>123</v>
      </c>
    </row>
    <row r="3" spans="2:14" x14ac:dyDescent="0.25">
      <c r="B3" s="4" t="s">
        <v>6</v>
      </c>
      <c r="C3" s="5" t="s">
        <v>7</v>
      </c>
      <c r="D3" s="5">
        <v>0.01</v>
      </c>
      <c r="E3" s="5">
        <v>0.02</v>
      </c>
      <c r="F3" s="5">
        <v>0.1</v>
      </c>
      <c r="G3" s="10">
        <v>0.1</v>
      </c>
      <c r="H3" s="101"/>
      <c r="I3" s="14" t="s">
        <v>124</v>
      </c>
    </row>
    <row r="4" spans="2:14" x14ac:dyDescent="0.25">
      <c r="B4" s="4" t="s">
        <v>8</v>
      </c>
      <c r="C4" s="5" t="s">
        <v>9</v>
      </c>
      <c r="D4" s="6">
        <v>2.0000000000000002E-5</v>
      </c>
      <c r="E4" s="6">
        <v>3.0000000000000001E-5</v>
      </c>
      <c r="F4" s="5">
        <v>0.1</v>
      </c>
      <c r="G4" s="5">
        <v>3.2000000000000003E-4</v>
      </c>
      <c r="H4" s="101">
        <v>2.2000000000000001E-3</v>
      </c>
      <c r="I4" s="14" t="s">
        <v>124</v>
      </c>
    </row>
    <row r="5" spans="2:14" x14ac:dyDescent="0.25">
      <c r="B5" s="4" t="s">
        <v>10</v>
      </c>
      <c r="C5" s="5" t="s">
        <v>11</v>
      </c>
      <c r="D5" s="5">
        <v>0.01</v>
      </c>
      <c r="E5" s="5">
        <v>0.02</v>
      </c>
      <c r="F5" s="5">
        <v>0.1</v>
      </c>
      <c r="G5" s="5">
        <v>270</v>
      </c>
      <c r="H5" s="101">
        <v>470</v>
      </c>
      <c r="I5" s="14" t="s">
        <v>124</v>
      </c>
    </row>
    <row r="6" spans="2:14" x14ac:dyDescent="0.25">
      <c r="B6" s="4" t="s">
        <v>12</v>
      </c>
      <c r="C6" s="5" t="s">
        <v>13</v>
      </c>
      <c r="D6" s="5">
        <v>0.01</v>
      </c>
      <c r="E6" s="5">
        <v>0.02</v>
      </c>
      <c r="F6" s="5">
        <v>10</v>
      </c>
      <c r="G6" s="10">
        <v>10</v>
      </c>
      <c r="H6" s="101"/>
      <c r="I6" s="14" t="s">
        <v>118</v>
      </c>
    </row>
    <row r="7" spans="2:14" x14ac:dyDescent="0.25">
      <c r="B7" s="4" t="s">
        <v>14</v>
      </c>
      <c r="C7" s="5" t="s">
        <v>15</v>
      </c>
      <c r="D7" s="6">
        <v>2.0000000000000002E-5</v>
      </c>
      <c r="E7" s="6">
        <v>3.0000000000000001E-5</v>
      </c>
      <c r="F7" s="5">
        <v>0.1</v>
      </c>
      <c r="G7" s="6">
        <v>9.5000000000000005E-5</v>
      </c>
      <c r="H7" s="101">
        <v>1.0999999999999999E-2</v>
      </c>
      <c r="I7" s="19" t="s">
        <v>124</v>
      </c>
      <c r="N7" s="17"/>
    </row>
    <row r="8" spans="2:14" x14ac:dyDescent="0.25">
      <c r="B8" s="4" t="s">
        <v>16</v>
      </c>
      <c r="C8" s="5" t="s">
        <v>17</v>
      </c>
      <c r="D8" s="5">
        <v>4.0000000000000001E-3</v>
      </c>
      <c r="E8" s="5">
        <v>1.7000000000000001E-2</v>
      </c>
      <c r="F8" s="5">
        <v>10</v>
      </c>
      <c r="G8" s="5">
        <v>250</v>
      </c>
      <c r="H8" s="101"/>
      <c r="I8" s="14" t="s">
        <v>118</v>
      </c>
    </row>
    <row r="9" spans="2:14" x14ac:dyDescent="0.25">
      <c r="B9" s="4" t="s">
        <v>18</v>
      </c>
      <c r="C9" s="5" t="s">
        <v>19</v>
      </c>
      <c r="D9" s="5">
        <v>6.0000000000000001E-3</v>
      </c>
      <c r="E9" s="5">
        <v>2.1000000000000001E-2</v>
      </c>
      <c r="F9" s="5">
        <v>10</v>
      </c>
      <c r="G9" s="5">
        <v>37</v>
      </c>
      <c r="H9" s="101">
        <v>3700</v>
      </c>
      <c r="I9" s="14" t="s">
        <v>118</v>
      </c>
    </row>
    <row r="10" spans="2:14" x14ac:dyDescent="0.25">
      <c r="B10" s="4" t="s">
        <v>20</v>
      </c>
      <c r="C10" s="5" t="s">
        <v>21</v>
      </c>
      <c r="D10" s="5">
        <v>6.0000000000000001E-3</v>
      </c>
      <c r="E10" s="5">
        <v>1.4999999999999999E-2</v>
      </c>
      <c r="F10" s="5">
        <v>0.1</v>
      </c>
      <c r="G10" s="5">
        <v>10</v>
      </c>
      <c r="H10" s="101">
        <v>190</v>
      </c>
      <c r="I10" s="14" t="s">
        <v>124</v>
      </c>
    </row>
    <row r="11" spans="2:14" x14ac:dyDescent="0.25">
      <c r="B11" s="4" t="s">
        <v>22</v>
      </c>
      <c r="C11" s="5" t="s">
        <v>23</v>
      </c>
      <c r="D11" s="6">
        <v>2.0000000000000002E-5</v>
      </c>
      <c r="E11" s="6">
        <v>3.0000000000000001E-5</v>
      </c>
      <c r="F11" s="5">
        <v>4.6000000000000001E-4</v>
      </c>
      <c r="G11" s="5">
        <v>4.6000000000000001E-4</v>
      </c>
      <c r="H11" s="101">
        <v>4.4000000000000003E-3</v>
      </c>
      <c r="I11" s="14" t="s">
        <v>124</v>
      </c>
    </row>
    <row r="12" spans="2:14" x14ac:dyDescent="0.25">
      <c r="B12" s="4" t="s">
        <v>24</v>
      </c>
      <c r="C12" s="5" t="s">
        <v>25</v>
      </c>
      <c r="D12" s="6">
        <v>2.0000000000000002E-5</v>
      </c>
      <c r="E12" s="6">
        <v>3.0000000000000001E-5</v>
      </c>
      <c r="F12" s="5">
        <v>0.1</v>
      </c>
      <c r="G12" s="5">
        <v>1E-3</v>
      </c>
      <c r="H12" s="101">
        <v>7.3000000000000001E-3</v>
      </c>
      <c r="I12" s="14" t="s">
        <v>124</v>
      </c>
    </row>
    <row r="13" spans="2:14" x14ac:dyDescent="0.25">
      <c r="B13" s="4" t="s">
        <v>26</v>
      </c>
      <c r="C13" s="5" t="s">
        <v>27</v>
      </c>
      <c r="D13" s="5">
        <v>0.02</v>
      </c>
      <c r="E13" s="5">
        <v>0.05</v>
      </c>
      <c r="F13" s="5">
        <v>10</v>
      </c>
      <c r="G13" s="10">
        <v>10</v>
      </c>
      <c r="H13" s="101"/>
      <c r="I13" s="14" t="s">
        <v>118</v>
      </c>
    </row>
    <row r="14" spans="2:14" x14ac:dyDescent="0.25">
      <c r="B14" s="4" t="s">
        <v>28</v>
      </c>
      <c r="C14" s="5" t="s">
        <v>29</v>
      </c>
      <c r="D14" s="6">
        <v>2.0000000000000002E-5</v>
      </c>
      <c r="E14" s="6">
        <v>3.0000000000000001E-5</v>
      </c>
      <c r="F14" s="5">
        <v>0.1</v>
      </c>
      <c r="G14" s="5">
        <v>2.0000000000000001E-4</v>
      </c>
      <c r="H14" s="101"/>
      <c r="I14" s="19" t="s">
        <v>124</v>
      </c>
    </row>
    <row r="15" spans="2:14" x14ac:dyDescent="0.25">
      <c r="B15" s="4" t="s">
        <v>30</v>
      </c>
      <c r="C15" s="5"/>
      <c r="D15" s="5">
        <v>0.1</v>
      </c>
      <c r="E15" s="5">
        <v>0.2</v>
      </c>
      <c r="F15" s="5">
        <v>10</v>
      </c>
      <c r="G15" s="10">
        <v>10</v>
      </c>
      <c r="H15" s="101"/>
      <c r="I15" s="14" t="s">
        <v>118</v>
      </c>
    </row>
    <row r="16" spans="2:14" x14ac:dyDescent="0.25">
      <c r="B16" s="4" t="s">
        <v>31</v>
      </c>
      <c r="C16" s="5" t="s">
        <v>32</v>
      </c>
      <c r="D16" s="6">
        <v>2.0000000000000002E-5</v>
      </c>
      <c r="E16" s="6">
        <v>3.0000000000000001E-5</v>
      </c>
      <c r="F16" s="99">
        <v>3.0000000000000001E-5</v>
      </c>
      <c r="G16" s="6">
        <v>3.0000000000000001E-5</v>
      </c>
      <c r="H16" s="101">
        <v>4.4000000000000002E-4</v>
      </c>
      <c r="I16" s="19" t="s">
        <v>124</v>
      </c>
    </row>
    <row r="17" spans="2:9" x14ac:dyDescent="0.25">
      <c r="B17" s="4" t="s">
        <v>33</v>
      </c>
      <c r="C17" s="5" t="s">
        <v>34</v>
      </c>
      <c r="D17" s="6">
        <v>3.0000000000000001E-5</v>
      </c>
      <c r="E17" s="6">
        <v>5.0000000000000002E-5</v>
      </c>
      <c r="F17" s="5">
        <v>0.1</v>
      </c>
      <c r="G17" s="6">
        <v>1.7E-6</v>
      </c>
      <c r="H17" s="102">
        <v>1.7E-5</v>
      </c>
      <c r="I17" s="19" t="s">
        <v>124</v>
      </c>
    </row>
    <row r="18" spans="2:9" x14ac:dyDescent="0.25">
      <c r="B18" s="4" t="s">
        <v>35</v>
      </c>
      <c r="C18" s="5" t="s">
        <v>36</v>
      </c>
      <c r="D18" s="5">
        <v>1.4999999999999999E-2</v>
      </c>
      <c r="E18" s="5">
        <v>2.5000000000000001E-2</v>
      </c>
      <c r="F18" s="5">
        <v>0.05</v>
      </c>
      <c r="G18" s="5">
        <v>0.05</v>
      </c>
      <c r="H18" s="101"/>
      <c r="I18" s="19" t="s">
        <v>124</v>
      </c>
    </row>
    <row r="19" spans="2:9" x14ac:dyDescent="0.25">
      <c r="B19" s="4" t="s">
        <v>37</v>
      </c>
      <c r="C19" s="5" t="s">
        <v>38</v>
      </c>
      <c r="D19" s="5">
        <v>0.02</v>
      </c>
      <c r="E19" s="5">
        <v>0.04</v>
      </c>
      <c r="F19" s="5">
        <v>0.1</v>
      </c>
      <c r="G19" s="5">
        <v>88</v>
      </c>
      <c r="H19" s="101">
        <v>410</v>
      </c>
      <c r="I19" s="19" t="s">
        <v>124</v>
      </c>
    </row>
    <row r="20" spans="2:9" x14ac:dyDescent="0.25">
      <c r="B20" s="4" t="s">
        <v>39</v>
      </c>
      <c r="C20" s="5" t="s">
        <v>40</v>
      </c>
      <c r="D20" s="5">
        <v>1E-3</v>
      </c>
      <c r="E20" s="5">
        <v>2.5000000000000001E-3</v>
      </c>
      <c r="F20" s="5">
        <v>0.1</v>
      </c>
      <c r="G20" s="5">
        <v>1.6999999999999999E-3</v>
      </c>
      <c r="H20" s="101">
        <v>1.7000000000000001E-2</v>
      </c>
      <c r="I20" s="19" t="s">
        <v>124</v>
      </c>
    </row>
    <row r="21" spans="2:9" x14ac:dyDescent="0.25">
      <c r="B21" s="4" t="s">
        <v>41</v>
      </c>
      <c r="C21" s="5" t="s">
        <v>42</v>
      </c>
      <c r="D21" s="5">
        <v>0.02</v>
      </c>
      <c r="E21" s="5">
        <v>0.04</v>
      </c>
      <c r="F21" s="5">
        <v>0.1</v>
      </c>
      <c r="G21" s="5">
        <v>3.1</v>
      </c>
      <c r="H21" s="101">
        <v>260</v>
      </c>
      <c r="I21" s="19" t="s">
        <v>124</v>
      </c>
    </row>
    <row r="22" spans="2:9" x14ac:dyDescent="0.25">
      <c r="B22" s="4" t="s">
        <v>43</v>
      </c>
      <c r="C22" s="5" t="s">
        <v>44</v>
      </c>
      <c r="D22" s="5">
        <v>5.0000000000000001E-4</v>
      </c>
      <c r="E22" s="5">
        <v>2.5000000000000001E-3</v>
      </c>
      <c r="F22" s="5">
        <v>0.1</v>
      </c>
      <c r="G22" s="5">
        <v>5.4000000000000003E-3</v>
      </c>
      <c r="H22" s="101">
        <v>0.12</v>
      </c>
      <c r="I22" s="19" t="s">
        <v>124</v>
      </c>
    </row>
    <row r="23" spans="2:9" x14ac:dyDescent="0.25">
      <c r="B23" s="4" t="s">
        <v>45</v>
      </c>
      <c r="C23" s="5"/>
      <c r="D23" s="5">
        <v>0.02</v>
      </c>
      <c r="E23" s="5">
        <v>0.05</v>
      </c>
      <c r="F23" s="5">
        <v>10</v>
      </c>
      <c r="G23" s="10">
        <v>10</v>
      </c>
      <c r="H23" s="101"/>
      <c r="I23" s="14" t="s">
        <v>118</v>
      </c>
    </row>
    <row r="24" spans="2:9" x14ac:dyDescent="0.25">
      <c r="B24" s="4" t="s">
        <v>46</v>
      </c>
      <c r="C24" s="5" t="s">
        <v>47</v>
      </c>
      <c r="D24" s="6">
        <v>3.0000000000000001E-5</v>
      </c>
      <c r="E24" s="6">
        <v>5.0000000000000002E-5</v>
      </c>
      <c r="F24" s="5">
        <v>0.1</v>
      </c>
      <c r="G24" s="5">
        <v>7.6999999999999996E-4</v>
      </c>
      <c r="H24" s="101">
        <v>3.2000000000000002E-3</v>
      </c>
      <c r="I24" s="19" t="s">
        <v>124</v>
      </c>
    </row>
    <row r="25" spans="2:9" x14ac:dyDescent="0.25">
      <c r="B25" s="4" t="s">
        <v>48</v>
      </c>
      <c r="C25" s="5"/>
      <c r="D25" s="5">
        <v>0.01</v>
      </c>
      <c r="E25" s="5">
        <v>0.02</v>
      </c>
      <c r="F25" s="5">
        <v>10</v>
      </c>
      <c r="G25" s="10">
        <v>10</v>
      </c>
      <c r="H25" s="101"/>
      <c r="I25" s="19" t="s">
        <v>118</v>
      </c>
    </row>
    <row r="26" spans="2:9" x14ac:dyDescent="0.25">
      <c r="B26" s="4" t="s">
        <v>49</v>
      </c>
      <c r="C26" s="5" t="s">
        <v>50</v>
      </c>
      <c r="D26" s="5">
        <v>4.0000000000000001E-3</v>
      </c>
      <c r="E26" s="5">
        <v>1.4E-2</v>
      </c>
      <c r="F26" s="5">
        <v>0.1</v>
      </c>
      <c r="G26" s="5">
        <v>13.5</v>
      </c>
      <c r="H26" s="101">
        <v>25.1</v>
      </c>
      <c r="I26" s="19" t="s">
        <v>124</v>
      </c>
    </row>
    <row r="27" spans="2:9" x14ac:dyDescent="0.25">
      <c r="B27" s="4" t="s">
        <v>51</v>
      </c>
      <c r="C27" s="5" t="s">
        <v>52</v>
      </c>
      <c r="D27" s="5">
        <v>5.0000000000000001E-3</v>
      </c>
      <c r="E27" s="5">
        <v>1.7000000000000001E-2</v>
      </c>
      <c r="F27" s="5">
        <v>0.1</v>
      </c>
      <c r="G27" s="10">
        <v>0.1</v>
      </c>
      <c r="H27" s="101"/>
      <c r="I27" s="19" t="s">
        <v>124</v>
      </c>
    </row>
    <row r="28" spans="2:9" x14ac:dyDescent="0.25">
      <c r="B28" s="4" t="s">
        <v>53</v>
      </c>
      <c r="C28" s="5" t="s">
        <v>54</v>
      </c>
      <c r="D28" s="6">
        <v>1.0000000000000001E-5</v>
      </c>
      <c r="E28" s="6">
        <v>2.0000000000000002E-5</v>
      </c>
      <c r="F28" s="5">
        <v>0.1</v>
      </c>
      <c r="G28" s="6">
        <v>2.1999999999999999E-5</v>
      </c>
      <c r="H28" s="101">
        <v>1.9000000000000001E-4</v>
      </c>
      <c r="I28" s="19" t="s">
        <v>124</v>
      </c>
    </row>
    <row r="29" spans="2:9" x14ac:dyDescent="0.25">
      <c r="B29" s="4" t="s">
        <v>55</v>
      </c>
      <c r="C29" s="5" t="s">
        <v>56</v>
      </c>
      <c r="D29" s="5">
        <v>0.02</v>
      </c>
      <c r="E29" s="5">
        <v>0.05</v>
      </c>
      <c r="F29" s="5">
        <v>10</v>
      </c>
      <c r="G29" s="10">
        <v>10</v>
      </c>
      <c r="H29" s="101"/>
      <c r="I29" s="14" t="s">
        <v>118</v>
      </c>
    </row>
    <row r="30" spans="2:9" x14ac:dyDescent="0.25">
      <c r="B30" s="4" t="s">
        <v>57</v>
      </c>
      <c r="C30" s="5" t="s">
        <v>58</v>
      </c>
      <c r="D30" s="5">
        <v>0.02</v>
      </c>
      <c r="E30" s="5">
        <v>0.05</v>
      </c>
      <c r="F30" s="5">
        <v>0.66</v>
      </c>
      <c r="G30" s="5">
        <v>0.66</v>
      </c>
      <c r="H30" s="101">
        <v>6.4</v>
      </c>
      <c r="I30" s="14" t="s">
        <v>124</v>
      </c>
    </row>
    <row r="31" spans="2:9" x14ac:dyDescent="0.25">
      <c r="B31" s="4" t="s">
        <v>59</v>
      </c>
      <c r="C31" s="5" t="s">
        <v>60</v>
      </c>
      <c r="D31" s="5">
        <v>0.01</v>
      </c>
      <c r="E31" s="5">
        <v>0.02</v>
      </c>
      <c r="F31" s="99">
        <v>0.02</v>
      </c>
      <c r="G31" s="5">
        <v>0.02</v>
      </c>
      <c r="H31" s="101">
        <v>0.28000000000000003</v>
      </c>
      <c r="I31" s="14" t="s">
        <v>124</v>
      </c>
    </row>
    <row r="32" spans="2:9" x14ac:dyDescent="0.25">
      <c r="B32" s="4" t="s">
        <v>61</v>
      </c>
      <c r="C32" s="5" t="s">
        <v>62</v>
      </c>
      <c r="D32" s="5">
        <v>0.01</v>
      </c>
      <c r="E32" s="5">
        <v>0.02</v>
      </c>
      <c r="F32" s="5">
        <v>10</v>
      </c>
      <c r="G32" s="5">
        <v>91.9</v>
      </c>
      <c r="H32" s="101">
        <v>9190</v>
      </c>
      <c r="I32" s="14" t="s">
        <v>118</v>
      </c>
    </row>
    <row r="33" spans="2:9" x14ac:dyDescent="0.25">
      <c r="B33" s="4" t="s">
        <v>63</v>
      </c>
      <c r="C33" s="5" t="s">
        <v>64</v>
      </c>
      <c r="D33" s="5">
        <v>0.01</v>
      </c>
      <c r="E33" s="5">
        <v>0.02</v>
      </c>
      <c r="F33" s="5">
        <v>10</v>
      </c>
      <c r="G33" s="5">
        <v>21.7</v>
      </c>
      <c r="H33" s="101">
        <v>2170</v>
      </c>
      <c r="I33" s="14" t="s">
        <v>118</v>
      </c>
    </row>
    <row r="34" spans="2:9" x14ac:dyDescent="0.25">
      <c r="B34" s="4" t="s">
        <v>65</v>
      </c>
      <c r="C34" s="5" t="s">
        <v>66</v>
      </c>
      <c r="D34" s="6">
        <v>2.0000000000000002E-5</v>
      </c>
      <c r="E34" s="6">
        <v>3.0000000000000001E-5</v>
      </c>
      <c r="F34" s="5">
        <v>0.1</v>
      </c>
      <c r="G34" s="10">
        <v>0.1</v>
      </c>
      <c r="H34" s="101"/>
      <c r="I34" s="19" t="s">
        <v>124</v>
      </c>
    </row>
    <row r="35" spans="2:9" x14ac:dyDescent="0.25">
      <c r="B35" s="4" t="s">
        <v>67</v>
      </c>
      <c r="C35" s="5" t="s">
        <v>68</v>
      </c>
      <c r="D35" s="5">
        <v>0.02</v>
      </c>
      <c r="E35" s="5">
        <v>0.05</v>
      </c>
      <c r="F35" s="5">
        <v>10</v>
      </c>
      <c r="G35" s="5">
        <v>16.600000000000001</v>
      </c>
      <c r="H35" s="101">
        <v>1660</v>
      </c>
      <c r="I35" s="14" t="s">
        <v>118</v>
      </c>
    </row>
    <row r="36" spans="2:9" x14ac:dyDescent="0.25">
      <c r="B36" s="4" t="s">
        <v>69</v>
      </c>
      <c r="C36" s="5" t="s">
        <v>70</v>
      </c>
      <c r="D36" s="5">
        <v>0.01</v>
      </c>
      <c r="E36" s="5">
        <v>0.02</v>
      </c>
      <c r="F36" s="5">
        <v>5.8000000000000003E-2</v>
      </c>
      <c r="G36" s="5">
        <v>5.8000000000000003E-2</v>
      </c>
      <c r="H36" s="101">
        <v>0.87</v>
      </c>
      <c r="I36" s="14" t="s">
        <v>124</v>
      </c>
    </row>
    <row r="37" spans="2:9" x14ac:dyDescent="0.25">
      <c r="B37" s="4" t="s">
        <v>71</v>
      </c>
      <c r="C37" s="5" t="s">
        <v>72</v>
      </c>
      <c r="D37" s="5">
        <v>5.0000000000000001E-3</v>
      </c>
      <c r="E37" s="5">
        <v>8.0000000000000002E-3</v>
      </c>
      <c r="F37" s="5">
        <v>8.6999999999999994E-3</v>
      </c>
      <c r="G37" s="5">
        <v>8.6999999999999994E-3</v>
      </c>
      <c r="H37" s="101">
        <v>0.23</v>
      </c>
      <c r="I37" s="14" t="s">
        <v>124</v>
      </c>
    </row>
    <row r="38" spans="2:9" x14ac:dyDescent="0.25">
      <c r="B38" s="4" t="s">
        <v>73</v>
      </c>
      <c r="C38" s="5" t="s">
        <v>74</v>
      </c>
      <c r="D38" s="6">
        <v>5.0000000000000002E-5</v>
      </c>
      <c r="E38" s="5">
        <v>1E-4</v>
      </c>
      <c r="F38" s="5">
        <v>0.1</v>
      </c>
      <c r="G38" s="5">
        <v>2.7E-4</v>
      </c>
      <c r="H38" s="101">
        <v>2.5000000000000001E-3</v>
      </c>
      <c r="I38" s="14" t="s">
        <v>124</v>
      </c>
    </row>
    <row r="39" spans="2:9" x14ac:dyDescent="0.25">
      <c r="B39" s="4" t="s">
        <v>75</v>
      </c>
      <c r="C39" s="5" t="s">
        <v>76</v>
      </c>
      <c r="D39" s="5">
        <v>0.02</v>
      </c>
      <c r="E39" s="5">
        <v>0.04</v>
      </c>
      <c r="F39" s="5">
        <v>0.69</v>
      </c>
      <c r="G39" s="5">
        <v>0.69</v>
      </c>
      <c r="H39" s="101">
        <v>3.3</v>
      </c>
      <c r="I39" s="14" t="s">
        <v>124</v>
      </c>
    </row>
    <row r="40" spans="2:9" x14ac:dyDescent="0.25">
      <c r="B40" s="4" t="s">
        <v>77</v>
      </c>
      <c r="C40" s="26" t="s">
        <v>163</v>
      </c>
      <c r="D40" s="6">
        <v>2.0000000000000002E-5</v>
      </c>
      <c r="E40" s="6">
        <v>3.0000000000000001E-5</v>
      </c>
      <c r="F40" s="5">
        <v>0.1</v>
      </c>
      <c r="G40" s="6">
        <v>1.5999999999999999E-5</v>
      </c>
      <c r="H40" s="101"/>
      <c r="I40" s="14" t="s">
        <v>124</v>
      </c>
    </row>
    <row r="41" spans="2:9" x14ac:dyDescent="0.25">
      <c r="B41" s="4" t="s">
        <v>78</v>
      </c>
      <c r="C41" s="5" t="s">
        <v>79</v>
      </c>
      <c r="D41" s="5">
        <v>0.02</v>
      </c>
      <c r="E41" s="5">
        <v>0.04</v>
      </c>
      <c r="F41" s="5">
        <v>0.22</v>
      </c>
      <c r="G41" s="5">
        <v>0.22</v>
      </c>
      <c r="H41" s="101">
        <v>1.3</v>
      </c>
      <c r="I41" s="14" t="s">
        <v>124</v>
      </c>
    </row>
    <row r="42" spans="2:9" x14ac:dyDescent="0.25">
      <c r="B42" s="4" t="s">
        <v>80</v>
      </c>
      <c r="C42" s="5" t="s">
        <v>81</v>
      </c>
      <c r="D42" s="5">
        <v>0.01</v>
      </c>
      <c r="E42" s="5">
        <v>0.02</v>
      </c>
      <c r="F42" s="5">
        <v>4.2000000000000003E-2</v>
      </c>
      <c r="G42" s="5">
        <v>4.2000000000000003E-2</v>
      </c>
      <c r="H42" s="101">
        <v>1.4</v>
      </c>
      <c r="I42" s="14" t="s">
        <v>124</v>
      </c>
    </row>
    <row r="43" spans="2:9" x14ac:dyDescent="0.25">
      <c r="B43" s="4" t="s">
        <v>82</v>
      </c>
      <c r="C43" s="5"/>
      <c r="D43" s="5">
        <v>0.01</v>
      </c>
      <c r="E43" s="5">
        <v>0.02</v>
      </c>
      <c r="F43" s="5">
        <v>10</v>
      </c>
      <c r="G43" s="10">
        <v>10</v>
      </c>
      <c r="H43" s="101"/>
      <c r="I43" s="14" t="s">
        <v>118</v>
      </c>
    </row>
    <row r="44" spans="2:9" x14ac:dyDescent="0.25">
      <c r="B44" s="4" t="s">
        <v>83</v>
      </c>
      <c r="C44" s="5"/>
      <c r="D44" s="5">
        <v>0.02</v>
      </c>
      <c r="E44" s="5">
        <v>0.05</v>
      </c>
      <c r="F44" s="5">
        <v>10</v>
      </c>
      <c r="G44" s="10">
        <v>10</v>
      </c>
      <c r="H44" s="101"/>
      <c r="I44" s="14" t="s">
        <v>118</v>
      </c>
    </row>
    <row r="45" spans="2:9" x14ac:dyDescent="0.25">
      <c r="B45" s="4" t="s">
        <v>84</v>
      </c>
      <c r="C45" s="5"/>
      <c r="D45" s="5">
        <v>0.02</v>
      </c>
      <c r="E45" s="5">
        <v>0.05</v>
      </c>
      <c r="F45" s="5">
        <v>10</v>
      </c>
      <c r="G45" s="10">
        <v>10</v>
      </c>
      <c r="H45" s="101"/>
      <c r="I45" s="14" t="s">
        <v>118</v>
      </c>
    </row>
    <row r="46" spans="2:9" x14ac:dyDescent="0.25">
      <c r="B46" s="13" t="s">
        <v>85</v>
      </c>
      <c r="C46" s="5" t="s">
        <v>86</v>
      </c>
      <c r="D46" s="5">
        <v>0.01</v>
      </c>
      <c r="E46" s="5">
        <v>0.02</v>
      </c>
      <c r="F46" s="5">
        <v>0.1</v>
      </c>
      <c r="G46" s="10">
        <v>0.1</v>
      </c>
      <c r="H46" s="101"/>
      <c r="I46" s="14" t="s">
        <v>124</v>
      </c>
    </row>
    <row r="47" spans="2:9" x14ac:dyDescent="0.25">
      <c r="B47" s="4" t="s">
        <v>87</v>
      </c>
      <c r="C47" s="5"/>
      <c r="D47" s="5">
        <v>0.01</v>
      </c>
      <c r="E47" s="5">
        <v>0.02</v>
      </c>
      <c r="F47" s="5">
        <v>10</v>
      </c>
      <c r="G47" s="10">
        <v>10</v>
      </c>
      <c r="H47" s="101"/>
      <c r="I47" s="14" t="s">
        <v>118</v>
      </c>
    </row>
    <row r="48" spans="2:9" x14ac:dyDescent="0.25">
      <c r="B48" s="4" t="s">
        <v>88</v>
      </c>
      <c r="C48" s="5"/>
      <c r="D48" s="5">
        <v>0.01</v>
      </c>
      <c r="E48" s="5">
        <v>0.02</v>
      </c>
      <c r="F48" s="5">
        <v>10</v>
      </c>
      <c r="G48" s="10">
        <v>10</v>
      </c>
      <c r="H48" s="101"/>
      <c r="I48" s="14" t="s">
        <v>118</v>
      </c>
    </row>
    <row r="49" spans="2:9" x14ac:dyDescent="0.25">
      <c r="B49" s="4" t="s">
        <v>89</v>
      </c>
      <c r="C49" s="5" t="s">
        <v>90</v>
      </c>
      <c r="D49" s="5">
        <v>0.02</v>
      </c>
      <c r="E49" s="5">
        <v>0.05</v>
      </c>
      <c r="F49" s="5">
        <v>0.1</v>
      </c>
      <c r="G49" s="10">
        <v>0.1</v>
      </c>
      <c r="H49" s="101"/>
      <c r="I49" s="14" t="s">
        <v>124</v>
      </c>
    </row>
    <row r="50" spans="2:9" x14ac:dyDescent="0.25">
      <c r="B50" s="7" t="s">
        <v>91</v>
      </c>
      <c r="C50" s="8" t="s">
        <v>92</v>
      </c>
      <c r="D50" s="9">
        <v>2.0000000000000002E-5</v>
      </c>
      <c r="E50" s="9">
        <v>3.0000000000000001E-5</v>
      </c>
      <c r="F50" s="8">
        <v>0.1</v>
      </c>
      <c r="G50" s="11">
        <v>0.1</v>
      </c>
      <c r="H50" s="103"/>
      <c r="I50" s="14" t="s">
        <v>124</v>
      </c>
    </row>
  </sheetData>
  <conditionalFormatting sqref="F3:F50">
    <cfRule type="expression" dxfId="0" priority="1">
      <formula>$F3=$E3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1"/>
  <sheetViews>
    <sheetView zoomScale="85" zoomScaleNormal="85" workbookViewId="0">
      <selection activeCell="B3" sqref="B3"/>
    </sheetView>
  </sheetViews>
  <sheetFormatPr defaultRowHeight="15" x14ac:dyDescent="0.25"/>
  <cols>
    <col min="1" max="1" width="33.42578125" bestFit="1" customWidth="1"/>
    <col min="2" max="2" width="65" customWidth="1"/>
    <col min="3" max="3" width="24.5703125" bestFit="1" customWidth="1"/>
    <col min="5" max="5" width="39.85546875" bestFit="1" customWidth="1"/>
    <col min="8" max="8" width="9.140625" customWidth="1"/>
    <col min="10" max="10" width="9" bestFit="1" customWidth="1"/>
    <col min="11" max="13" width="38.7109375" customWidth="1"/>
    <col min="17" max="18" width="52" customWidth="1"/>
  </cols>
  <sheetData>
    <row r="1" spans="1:18" x14ac:dyDescent="0.25">
      <c r="A1" s="1" t="s">
        <v>125</v>
      </c>
      <c r="B1" t="s">
        <v>166</v>
      </c>
      <c r="C1" s="1" t="s">
        <v>126</v>
      </c>
      <c r="D1" s="1"/>
      <c r="E1" s="24" t="s">
        <v>122</v>
      </c>
      <c r="F1" s="15"/>
      <c r="K1" s="21" t="s">
        <v>174</v>
      </c>
      <c r="L1" s="22"/>
      <c r="M1" s="21"/>
      <c r="Q1" s="34" t="s">
        <v>198</v>
      </c>
      <c r="R1" s="35"/>
    </row>
    <row r="2" spans="1:18" x14ac:dyDescent="0.25">
      <c r="A2" s="29" t="s">
        <v>6</v>
      </c>
      <c r="C2" s="16" t="s">
        <v>6</v>
      </c>
      <c r="E2" s="25" t="s">
        <v>12</v>
      </c>
      <c r="F2" s="20"/>
      <c r="K2" s="22"/>
      <c r="L2" s="22"/>
      <c r="M2" s="22"/>
      <c r="Q2" s="35"/>
      <c r="R2" s="35"/>
    </row>
    <row r="3" spans="1:18" ht="30" x14ac:dyDescent="0.25">
      <c r="A3" s="30" t="s">
        <v>8</v>
      </c>
      <c r="B3" s="28" t="s">
        <v>275</v>
      </c>
      <c r="E3" s="50" t="s">
        <v>16</v>
      </c>
      <c r="F3" s="20"/>
      <c r="J3" s="1"/>
      <c r="K3" s="23" t="s">
        <v>127</v>
      </c>
      <c r="L3" s="23" t="s">
        <v>175</v>
      </c>
      <c r="M3" s="23" t="s">
        <v>176</v>
      </c>
      <c r="Q3" s="36" t="s">
        <v>127</v>
      </c>
      <c r="R3" s="36" t="s">
        <v>162</v>
      </c>
    </row>
    <row r="4" spans="1:18" ht="45" x14ac:dyDescent="0.25">
      <c r="A4" s="29" t="s">
        <v>119</v>
      </c>
      <c r="B4" s="28" t="s">
        <v>199</v>
      </c>
      <c r="C4" s="16" t="s">
        <v>119</v>
      </c>
      <c r="E4" s="50" t="s">
        <v>18</v>
      </c>
      <c r="F4" s="20"/>
      <c r="K4" s="22" t="s">
        <v>128</v>
      </c>
      <c r="L4" s="22" t="s">
        <v>129</v>
      </c>
      <c r="M4" s="22" t="s">
        <v>177</v>
      </c>
      <c r="Q4" s="35" t="s">
        <v>128</v>
      </c>
      <c r="R4" s="35" t="s">
        <v>129</v>
      </c>
    </row>
    <row r="5" spans="1:18" x14ac:dyDescent="0.25">
      <c r="A5" s="29" t="s">
        <v>120</v>
      </c>
      <c r="C5" s="16" t="s">
        <v>120</v>
      </c>
      <c r="E5" s="37" t="s">
        <v>26</v>
      </c>
      <c r="F5" s="20"/>
      <c r="K5" s="22" t="s">
        <v>128</v>
      </c>
      <c r="L5" s="22" t="s">
        <v>130</v>
      </c>
      <c r="M5" s="22" t="s">
        <v>178</v>
      </c>
      <c r="Q5" s="35" t="s">
        <v>128</v>
      </c>
      <c r="R5" s="35" t="s">
        <v>130</v>
      </c>
    </row>
    <row r="6" spans="1:18" ht="45" x14ac:dyDescent="0.25">
      <c r="A6" s="30" t="s">
        <v>39</v>
      </c>
      <c r="B6" s="28" t="s">
        <v>200</v>
      </c>
      <c r="E6" s="37" t="s">
        <v>30</v>
      </c>
      <c r="F6" s="20"/>
      <c r="K6" s="22" t="s">
        <v>131</v>
      </c>
      <c r="L6" s="22" t="s">
        <v>132</v>
      </c>
      <c r="M6" s="22" t="s">
        <v>179</v>
      </c>
      <c r="Q6" s="35" t="s">
        <v>131</v>
      </c>
      <c r="R6" s="35" t="s">
        <v>132</v>
      </c>
    </row>
    <row r="7" spans="1:18" ht="30" x14ac:dyDescent="0.25">
      <c r="A7" s="30" t="s">
        <v>65</v>
      </c>
      <c r="B7" s="28" t="s">
        <v>274</v>
      </c>
      <c r="E7" s="50" t="s">
        <v>45</v>
      </c>
      <c r="F7" s="20"/>
      <c r="K7" s="22" t="s">
        <v>131</v>
      </c>
      <c r="L7" s="22" t="s">
        <v>133</v>
      </c>
      <c r="M7" s="22" t="s">
        <v>180</v>
      </c>
      <c r="Q7" s="35" t="s">
        <v>131</v>
      </c>
      <c r="R7" s="35" t="s">
        <v>133</v>
      </c>
    </row>
    <row r="8" spans="1:18" x14ac:dyDescent="0.25">
      <c r="A8" s="30" t="s">
        <v>46</v>
      </c>
      <c r="B8" t="s">
        <v>165</v>
      </c>
      <c r="E8" s="25" t="s">
        <v>48</v>
      </c>
      <c r="F8" s="20"/>
      <c r="K8" s="22" t="s">
        <v>134</v>
      </c>
      <c r="L8" s="22" t="s">
        <v>135</v>
      </c>
      <c r="M8" s="22" t="s">
        <v>181</v>
      </c>
      <c r="Q8" s="35" t="s">
        <v>134</v>
      </c>
      <c r="R8" s="35" t="s">
        <v>135</v>
      </c>
    </row>
    <row r="9" spans="1:18" x14ac:dyDescent="0.25">
      <c r="A9" s="30" t="s">
        <v>121</v>
      </c>
      <c r="B9" t="s">
        <v>165</v>
      </c>
      <c r="E9" s="50" t="s">
        <v>55</v>
      </c>
      <c r="F9" s="20"/>
      <c r="K9" s="22" t="s">
        <v>134</v>
      </c>
      <c r="L9" s="22" t="s">
        <v>136</v>
      </c>
      <c r="M9" s="22" t="s">
        <v>182</v>
      </c>
      <c r="Q9" s="35" t="s">
        <v>134</v>
      </c>
      <c r="R9" s="35" t="s">
        <v>136</v>
      </c>
    </row>
    <row r="10" spans="1:18" x14ac:dyDescent="0.25">
      <c r="E10" s="25" t="s">
        <v>61</v>
      </c>
      <c r="F10" s="20"/>
      <c r="K10" s="22" t="s">
        <v>134</v>
      </c>
      <c r="L10" s="22" t="s">
        <v>137</v>
      </c>
      <c r="M10" s="22" t="s">
        <v>183</v>
      </c>
      <c r="Q10" s="35" t="s">
        <v>134</v>
      </c>
      <c r="R10" s="35" t="s">
        <v>137</v>
      </c>
    </row>
    <row r="11" spans="1:18" x14ac:dyDescent="0.25">
      <c r="E11" s="25" t="s">
        <v>82</v>
      </c>
      <c r="F11" s="20"/>
      <c r="K11" s="22" t="s">
        <v>134</v>
      </c>
      <c r="L11" s="22" t="s">
        <v>138</v>
      </c>
      <c r="M11" s="22" t="s">
        <v>183</v>
      </c>
      <c r="Q11" s="35" t="s">
        <v>134</v>
      </c>
      <c r="R11" s="35" t="s">
        <v>138</v>
      </c>
    </row>
    <row r="12" spans="1:18" x14ac:dyDescent="0.25">
      <c r="E12" s="25" t="s">
        <v>83</v>
      </c>
      <c r="F12" s="20"/>
      <c r="K12" s="22" t="s">
        <v>134</v>
      </c>
      <c r="L12" s="22" t="s">
        <v>139</v>
      </c>
      <c r="M12" s="22" t="s">
        <v>184</v>
      </c>
      <c r="Q12" s="35" t="s">
        <v>134</v>
      </c>
      <c r="R12" s="35" t="s">
        <v>139</v>
      </c>
    </row>
    <row r="13" spans="1:18" x14ac:dyDescent="0.25">
      <c r="E13" s="50" t="s">
        <v>63</v>
      </c>
      <c r="F13" s="20"/>
      <c r="K13" s="22" t="s">
        <v>140</v>
      </c>
      <c r="L13" s="22" t="s">
        <v>141</v>
      </c>
      <c r="M13" s="22" t="s">
        <v>185</v>
      </c>
      <c r="Q13" s="35" t="s">
        <v>140</v>
      </c>
      <c r="R13" s="35" t="s">
        <v>141</v>
      </c>
    </row>
    <row r="14" spans="1:18" x14ac:dyDescent="0.25">
      <c r="E14" s="50" t="s">
        <v>67</v>
      </c>
      <c r="F14" s="20"/>
      <c r="K14" s="22" t="s">
        <v>142</v>
      </c>
      <c r="L14" s="22" t="s">
        <v>143</v>
      </c>
      <c r="M14" s="22" t="s">
        <v>186</v>
      </c>
      <c r="Q14" s="35" t="s">
        <v>142</v>
      </c>
      <c r="R14" s="35" t="s">
        <v>143</v>
      </c>
    </row>
    <row r="15" spans="1:18" x14ac:dyDescent="0.25">
      <c r="E15" s="50" t="s">
        <v>84</v>
      </c>
      <c r="F15" s="20"/>
      <c r="K15" s="22" t="s">
        <v>187</v>
      </c>
      <c r="L15" s="22" t="s">
        <v>147</v>
      </c>
      <c r="M15" s="22" t="s">
        <v>188</v>
      </c>
      <c r="Q15" s="35" t="s">
        <v>144</v>
      </c>
      <c r="R15" s="35" t="s">
        <v>145</v>
      </c>
    </row>
    <row r="16" spans="1:18" x14ac:dyDescent="0.25">
      <c r="E16" s="25" t="s">
        <v>87</v>
      </c>
      <c r="F16" s="20"/>
      <c r="K16" s="22" t="s">
        <v>59</v>
      </c>
      <c r="L16" s="22" t="s">
        <v>148</v>
      </c>
      <c r="M16" s="22" t="s">
        <v>189</v>
      </c>
      <c r="Q16" s="35" t="s">
        <v>146</v>
      </c>
      <c r="R16" s="35" t="s">
        <v>147</v>
      </c>
    </row>
    <row r="17" spans="1:18" x14ac:dyDescent="0.25">
      <c r="E17" s="25" t="s">
        <v>88</v>
      </c>
      <c r="F17" s="20"/>
      <c r="K17" s="22" t="s">
        <v>190</v>
      </c>
      <c r="L17" s="22" t="s">
        <v>150</v>
      </c>
      <c r="M17" s="22" t="s">
        <v>191</v>
      </c>
      <c r="Q17" s="35" t="s">
        <v>59</v>
      </c>
      <c r="R17" s="35" t="s">
        <v>148</v>
      </c>
    </row>
    <row r="18" spans="1:18" x14ac:dyDescent="0.25">
      <c r="K18" s="22" t="s">
        <v>151</v>
      </c>
      <c r="L18" s="22" t="s">
        <v>152</v>
      </c>
      <c r="M18" s="22" t="s">
        <v>192</v>
      </c>
      <c r="Q18" s="35" t="s">
        <v>149</v>
      </c>
      <c r="R18" s="35" t="s">
        <v>150</v>
      </c>
    </row>
    <row r="19" spans="1:18" x14ac:dyDescent="0.25">
      <c r="K19" s="22" t="s">
        <v>153</v>
      </c>
      <c r="L19" s="22" t="s">
        <v>154</v>
      </c>
      <c r="M19" s="22" t="s">
        <v>193</v>
      </c>
      <c r="Q19" s="35" t="s">
        <v>151</v>
      </c>
      <c r="R19" s="35" t="s">
        <v>152</v>
      </c>
    </row>
    <row r="20" spans="1:18" x14ac:dyDescent="0.25">
      <c r="K20" s="22" t="s">
        <v>155</v>
      </c>
      <c r="L20" s="22" t="s">
        <v>156</v>
      </c>
      <c r="M20" s="22" t="s">
        <v>194</v>
      </c>
      <c r="Q20" s="35" t="s">
        <v>153</v>
      </c>
      <c r="R20" s="35" t="s">
        <v>154</v>
      </c>
    </row>
    <row r="21" spans="1:18" x14ac:dyDescent="0.25">
      <c r="K21" s="22" t="s">
        <v>157</v>
      </c>
      <c r="L21" s="42" t="s">
        <v>85</v>
      </c>
      <c r="M21" s="22" t="s">
        <v>195</v>
      </c>
      <c r="Q21" s="35" t="s">
        <v>155</v>
      </c>
      <c r="R21" s="35" t="s">
        <v>156</v>
      </c>
    </row>
    <row r="22" spans="1:18" x14ac:dyDescent="0.25">
      <c r="K22" s="22" t="s">
        <v>160</v>
      </c>
      <c r="L22" s="22" t="s">
        <v>196</v>
      </c>
      <c r="M22" s="22" t="s">
        <v>197</v>
      </c>
      <c r="Q22" s="35" t="s">
        <v>157</v>
      </c>
      <c r="R22" s="35" t="s">
        <v>85</v>
      </c>
    </row>
    <row r="23" spans="1:18" x14ac:dyDescent="0.25">
      <c r="D23" t="s">
        <v>242</v>
      </c>
      <c r="E23" t="s">
        <v>243</v>
      </c>
      <c r="Q23" s="35" t="s">
        <v>158</v>
      </c>
      <c r="R23" s="35" t="s">
        <v>159</v>
      </c>
    </row>
    <row r="24" spans="1:18" x14ac:dyDescent="0.25">
      <c r="Q24" s="35" t="s">
        <v>160</v>
      </c>
      <c r="R24" s="35" t="s">
        <v>161</v>
      </c>
    </row>
    <row r="28" spans="1:18" x14ac:dyDescent="0.25">
      <c r="A28" t="s">
        <v>204</v>
      </c>
    </row>
    <row r="29" spans="1:18" ht="87" customHeight="1" x14ac:dyDescent="0.25">
      <c r="A29" s="115" t="s">
        <v>246</v>
      </c>
      <c r="B29" s="115"/>
      <c r="C29" s="115"/>
      <c r="D29" s="28"/>
      <c r="E29" s="41" t="s">
        <v>205</v>
      </c>
    </row>
    <row r="32" spans="1:18" ht="23.25" x14ac:dyDescent="0.25">
      <c r="B32" s="33" t="s">
        <v>173</v>
      </c>
    </row>
    <row r="33" spans="2:2" x14ac:dyDescent="0.25">
      <c r="B33" s="31"/>
    </row>
    <row r="34" spans="2:2" x14ac:dyDescent="0.25">
      <c r="B34" s="32" t="s">
        <v>8</v>
      </c>
    </row>
    <row r="35" spans="2:2" x14ac:dyDescent="0.25">
      <c r="B35" s="31" t="s">
        <v>14</v>
      </c>
    </row>
    <row r="36" spans="2:2" x14ac:dyDescent="0.25">
      <c r="B36" s="31" t="s">
        <v>28</v>
      </c>
    </row>
    <row r="37" spans="2:2" x14ac:dyDescent="0.25">
      <c r="B37" s="31" t="s">
        <v>31</v>
      </c>
    </row>
    <row r="38" spans="2:2" x14ac:dyDescent="0.25">
      <c r="B38" s="31" t="s">
        <v>33</v>
      </c>
    </row>
    <row r="39" spans="2:2" x14ac:dyDescent="0.25">
      <c r="B39" s="32" t="s">
        <v>39</v>
      </c>
    </row>
    <row r="40" spans="2:2" x14ac:dyDescent="0.25">
      <c r="B40" s="31" t="s">
        <v>43</v>
      </c>
    </row>
    <row r="41" spans="2:2" x14ac:dyDescent="0.25">
      <c r="B41" s="32" t="s">
        <v>65</v>
      </c>
    </row>
    <row r="42" spans="2:2" x14ac:dyDescent="0.25">
      <c r="B42" s="31" t="s">
        <v>53</v>
      </c>
    </row>
    <row r="43" spans="2:2" x14ac:dyDescent="0.25">
      <c r="B43" s="31" t="s">
        <v>73</v>
      </c>
    </row>
    <row r="44" spans="2:2" x14ac:dyDescent="0.25">
      <c r="B44" s="31" t="s">
        <v>77</v>
      </c>
    </row>
    <row r="45" spans="2:2" x14ac:dyDescent="0.25">
      <c r="B45" s="32" t="s">
        <v>91</v>
      </c>
    </row>
    <row r="47" spans="2:2" ht="23.25" x14ac:dyDescent="0.25">
      <c r="B47" s="33" t="s">
        <v>167</v>
      </c>
    </row>
    <row r="48" spans="2:2" x14ac:dyDescent="0.25">
      <c r="B48" s="31"/>
    </row>
    <row r="49" spans="2:2" x14ac:dyDescent="0.25">
      <c r="B49" s="31" t="s">
        <v>22</v>
      </c>
    </row>
    <row r="50" spans="2:2" x14ac:dyDescent="0.25">
      <c r="B50" s="31" t="s">
        <v>24</v>
      </c>
    </row>
    <row r="51" spans="2:2" x14ac:dyDescent="0.25">
      <c r="B51" s="32" t="s">
        <v>46</v>
      </c>
    </row>
    <row r="52" spans="2:2" x14ac:dyDescent="0.25">
      <c r="B52" s="31" t="s">
        <v>80</v>
      </c>
    </row>
    <row r="54" spans="2:2" ht="23.25" x14ac:dyDescent="0.25">
      <c r="B54" s="33" t="s">
        <v>168</v>
      </c>
    </row>
    <row r="55" spans="2:2" x14ac:dyDescent="0.25">
      <c r="B55" s="31"/>
    </row>
    <row r="56" spans="2:2" x14ac:dyDescent="0.25">
      <c r="B56" s="31" t="s">
        <v>10</v>
      </c>
    </row>
    <row r="57" spans="2:2" x14ac:dyDescent="0.25">
      <c r="B57" s="31" t="s">
        <v>20</v>
      </c>
    </row>
    <row r="58" spans="2:2" x14ac:dyDescent="0.25">
      <c r="B58" s="31" t="s">
        <v>41</v>
      </c>
    </row>
    <row r="59" spans="2:2" x14ac:dyDescent="0.25">
      <c r="B59" s="31" t="s">
        <v>51</v>
      </c>
    </row>
    <row r="60" spans="2:2" x14ac:dyDescent="0.25">
      <c r="B60" s="31" t="s">
        <v>57</v>
      </c>
    </row>
    <row r="61" spans="2:2" x14ac:dyDescent="0.25">
      <c r="B61" s="31" t="s">
        <v>59</v>
      </c>
    </row>
    <row r="62" spans="2:2" x14ac:dyDescent="0.25">
      <c r="B62" s="31" t="s">
        <v>75</v>
      </c>
    </row>
    <row r="63" spans="2:2" x14ac:dyDescent="0.25">
      <c r="B63" s="31" t="s">
        <v>71</v>
      </c>
    </row>
    <row r="64" spans="2:2" x14ac:dyDescent="0.25">
      <c r="B64" s="31" t="s">
        <v>89</v>
      </c>
    </row>
    <row r="66" spans="2:2" ht="23.25" x14ac:dyDescent="0.25">
      <c r="B66" s="33" t="s">
        <v>169</v>
      </c>
    </row>
    <row r="67" spans="2:2" x14ac:dyDescent="0.25">
      <c r="B67" s="31"/>
    </row>
    <row r="68" spans="2:2" x14ac:dyDescent="0.25">
      <c r="B68" s="31" t="s">
        <v>12</v>
      </c>
    </row>
    <row r="69" spans="2:2" x14ac:dyDescent="0.25">
      <c r="B69" s="31" t="s">
        <v>16</v>
      </c>
    </row>
    <row r="70" spans="2:2" x14ac:dyDescent="0.25">
      <c r="B70" s="31" t="s">
        <v>18</v>
      </c>
    </row>
    <row r="71" spans="2:2" x14ac:dyDescent="0.25">
      <c r="B71" s="31" t="s">
        <v>26</v>
      </c>
    </row>
    <row r="72" spans="2:2" x14ac:dyDescent="0.25">
      <c r="B72" s="31" t="s">
        <v>30</v>
      </c>
    </row>
    <row r="73" spans="2:2" x14ac:dyDescent="0.25">
      <c r="B73" s="31" t="s">
        <v>45</v>
      </c>
    </row>
    <row r="74" spans="2:2" x14ac:dyDescent="0.25">
      <c r="B74" s="31" t="s">
        <v>48</v>
      </c>
    </row>
    <row r="75" spans="2:2" x14ac:dyDescent="0.25">
      <c r="B75" s="31" t="s">
        <v>55</v>
      </c>
    </row>
    <row r="76" spans="2:2" x14ac:dyDescent="0.25">
      <c r="B76" s="31" t="s">
        <v>61</v>
      </c>
    </row>
    <row r="77" spans="2:2" x14ac:dyDescent="0.25">
      <c r="B77" s="31" t="s">
        <v>63</v>
      </c>
    </row>
    <row r="78" spans="2:2" x14ac:dyDescent="0.25">
      <c r="B78" s="31" t="s">
        <v>67</v>
      </c>
    </row>
    <row r="79" spans="2:2" x14ac:dyDescent="0.25">
      <c r="B79" s="31" t="s">
        <v>82</v>
      </c>
    </row>
    <row r="80" spans="2:2" x14ac:dyDescent="0.25">
      <c r="B80" s="31" t="s">
        <v>83</v>
      </c>
    </row>
    <row r="81" spans="2:7" x14ac:dyDescent="0.25">
      <c r="B81" s="31" t="s">
        <v>84</v>
      </c>
    </row>
    <row r="82" spans="2:7" x14ac:dyDescent="0.25">
      <c r="B82" s="31" t="s">
        <v>85</v>
      </c>
    </row>
    <row r="83" spans="2:7" x14ac:dyDescent="0.25">
      <c r="B83" s="31" t="s">
        <v>87</v>
      </c>
    </row>
    <row r="84" spans="2:7" x14ac:dyDescent="0.25">
      <c r="B84" s="31" t="s">
        <v>88</v>
      </c>
    </row>
    <row r="86" spans="2:7" ht="23.25" x14ac:dyDescent="0.25">
      <c r="B86" s="33" t="s">
        <v>170</v>
      </c>
    </row>
    <row r="87" spans="2:7" x14ac:dyDescent="0.25">
      <c r="B87" s="31"/>
    </row>
    <row r="88" spans="2:7" x14ac:dyDescent="0.25">
      <c r="B88" s="31" t="s">
        <v>171</v>
      </c>
    </row>
    <row r="89" spans="2:7" x14ac:dyDescent="0.25">
      <c r="B89" s="31" t="s">
        <v>172</v>
      </c>
    </row>
    <row r="90" spans="2:7" x14ac:dyDescent="0.25">
      <c r="B90" s="32" t="s">
        <v>247</v>
      </c>
    </row>
    <row r="91" spans="2:7" x14ac:dyDescent="0.25">
      <c r="B91" t="s">
        <v>206</v>
      </c>
      <c r="C91" s="43"/>
      <c r="G91" t="s">
        <v>207</v>
      </c>
    </row>
  </sheetData>
  <mergeCells count="1">
    <mergeCell ref="A29:C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sqref="A1:B1"/>
    </sheetView>
  </sheetViews>
  <sheetFormatPr defaultRowHeight="15" x14ac:dyDescent="0.25"/>
  <cols>
    <col min="1" max="1" width="114.28515625" customWidth="1"/>
  </cols>
  <sheetData>
    <row r="1" spans="1:2" x14ac:dyDescent="0.25">
      <c r="A1" s="1" t="s">
        <v>225</v>
      </c>
      <c r="B1" s="1" t="s">
        <v>226</v>
      </c>
    </row>
    <row r="2" spans="1:2" x14ac:dyDescent="0.25">
      <c r="A2" t="s">
        <v>227</v>
      </c>
      <c r="B2" t="s">
        <v>224</v>
      </c>
    </row>
    <row r="3" spans="1:2" x14ac:dyDescent="0.25">
      <c r="A3" s="49" t="s">
        <v>231</v>
      </c>
      <c r="B3" t="s">
        <v>228</v>
      </c>
    </row>
    <row r="4" spans="1:2" x14ac:dyDescent="0.25">
      <c r="A4" s="49" t="s">
        <v>230</v>
      </c>
      <c r="B4" s="48" t="s">
        <v>229</v>
      </c>
    </row>
  </sheetData>
  <hyperlinks>
    <hyperlink ref="B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workbookViewId="0">
      <selection activeCell="B5" sqref="B5"/>
    </sheetView>
  </sheetViews>
  <sheetFormatPr defaultRowHeight="15" x14ac:dyDescent="0.25"/>
  <sheetData>
    <row r="1" spans="1:2" x14ac:dyDescent="0.25">
      <c r="A1" s="46" t="s">
        <v>212</v>
      </c>
      <c r="B1" t="s">
        <v>221</v>
      </c>
    </row>
    <row r="2" spans="1:2" x14ac:dyDescent="0.25">
      <c r="A2" s="45" t="s">
        <v>201</v>
      </c>
      <c r="B2" t="s">
        <v>213</v>
      </c>
    </row>
    <row r="3" spans="1:2" x14ac:dyDescent="0.25">
      <c r="A3" s="40" t="s">
        <v>211</v>
      </c>
      <c r="B3" t="s">
        <v>210</v>
      </c>
    </row>
    <row r="4" spans="1:2" x14ac:dyDescent="0.25">
      <c r="A4" s="27" t="s">
        <v>202</v>
      </c>
      <c r="B4" t="s">
        <v>232</v>
      </c>
    </row>
    <row r="5" spans="1:2" x14ac:dyDescent="0.25">
      <c r="A5" s="38" t="s">
        <v>123</v>
      </c>
      <c r="B5" t="s">
        <v>220</v>
      </c>
    </row>
    <row r="11" spans="1:2" x14ac:dyDescent="0.25">
      <c r="A11" s="44" t="s">
        <v>214</v>
      </c>
    </row>
    <row r="12" spans="1:2" x14ac:dyDescent="0.25">
      <c r="A12" t="s">
        <v>215</v>
      </c>
    </row>
    <row r="13" spans="1:2" x14ac:dyDescent="0.25">
      <c r="A13" t="s">
        <v>216</v>
      </c>
    </row>
    <row r="14" spans="1:2" x14ac:dyDescent="0.25">
      <c r="A14" t="s">
        <v>217</v>
      </c>
    </row>
    <row r="15" spans="1:2" x14ac:dyDescent="0.25">
      <c r="A15" t="s">
        <v>218</v>
      </c>
    </row>
    <row r="16" spans="1:2" x14ac:dyDescent="0.25">
      <c r="A16"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Habitat 2021 OZ-EQS (2)</vt:lpstr>
      <vt:lpstr>Habitat 2021 corrected</vt:lpstr>
      <vt:lpstr>Habitat 2021 OZ-EQS</vt:lpstr>
      <vt:lpstr>Detected Compounds limits</vt:lpstr>
      <vt:lpstr>Classes</vt:lpstr>
      <vt:lpstr>Links</vt:lpstr>
      <vt:lpstr>Formulas</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Schäfer, Anke</cp:lastModifiedBy>
  <dcterms:created xsi:type="dcterms:W3CDTF">2024-06-14T04:49:57Z</dcterms:created>
  <dcterms:modified xsi:type="dcterms:W3CDTF">2025-03-04T12:36:36Z</dcterms:modified>
</cp:coreProperties>
</file>